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95" windowWidth="10725" windowHeight="9390" tabRatio="725" activeTab="12"/>
  </bookViews>
  <sheets>
    <sheet name="Note P1-5" sheetId="1" r:id="rId1"/>
    <sheet name="Note P6" sheetId="2" r:id="rId2"/>
    <sheet name="Note P7-8" sheetId="3" r:id="rId3"/>
    <sheet name="P9" sheetId="4" r:id="rId4"/>
    <sheet name="P10" sheetId="5" r:id="rId5"/>
    <sheet name="P11-15" sheetId="6" r:id="rId6"/>
    <sheet name="P16-17" sheetId="7" r:id="rId7"/>
    <sheet name="P18" sheetId="8" r:id="rId8"/>
    <sheet name="P19-20" sheetId="9" r:id="rId9"/>
    <sheet name="P21-26" sheetId="10" r:id="rId10"/>
    <sheet name="P27-31" sheetId="11" r:id="rId11"/>
    <sheet name="P32-33" sheetId="12" r:id="rId12"/>
    <sheet name="P34-35" sheetId="13" r:id="rId13"/>
  </sheets>
  <externalReferences>
    <externalReference r:id="rId16"/>
  </externalReferences>
  <definedNames>
    <definedName name="_GoBack" localSheetId="1">'Note P6'!#REF!</definedName>
    <definedName name="_xlnm.Print_Area" localSheetId="6">'P16-17'!$A$1:$L$79</definedName>
    <definedName name="_xlnm.Print_Area" localSheetId="8">'P19-20'!$A$1:$I$81</definedName>
    <definedName name="_xlnm.Print_Area" localSheetId="12">'P34-35'!$A$1:$L$65</definedName>
    <definedName name="_xlnm.Print_Area" localSheetId="3">'P9'!$A$1:$O$38</definedName>
  </definedNames>
  <calcPr fullCalcOnLoad="1"/>
</workbook>
</file>

<file path=xl/sharedStrings.xml><?xml version="1.0" encoding="utf-8"?>
<sst xmlns="http://schemas.openxmlformats.org/spreadsheetml/2006/main" count="2025" uniqueCount="1115">
  <si>
    <r>
      <rPr>
        <u val="single"/>
        <sz val="16"/>
        <rFont val="AngsanaUPC"/>
        <family val="1"/>
      </rPr>
      <t xml:space="preserve">Less </t>
    </r>
    <r>
      <rPr>
        <sz val="16"/>
        <rFont val="AngsanaUPC"/>
        <family val="1"/>
      </rPr>
      <t xml:space="preserve"> Current portion of long - term debt</t>
    </r>
  </si>
  <si>
    <t xml:space="preserve">      repayment will begin on January 29, 2010 and matured on January 31, 2012.</t>
  </si>
  <si>
    <t xml:space="preserve">        structure to be properly appropriated.</t>
  </si>
  <si>
    <t xml:space="preserve">        Public Limited Company Act, excluding salaries and related benefits payable to executive director.</t>
  </si>
  <si>
    <t>Associated companies:</t>
  </si>
  <si>
    <t>-  SAHACHOL FOOD SUPPLIES CO., LTD.</t>
  </si>
  <si>
    <t>-  PITAKKIJ CO., LTD.</t>
  </si>
  <si>
    <t>-  T.U.C.  ELASTIC CO., LTD.</t>
  </si>
  <si>
    <t>-  FAMILY GLOVE CO., LTD.</t>
  </si>
  <si>
    <t>-  THAI ITOKIN CO., LTD.</t>
  </si>
  <si>
    <t>-  EASTERN THAI CONSULTING 1992 CO., LTD.</t>
  </si>
  <si>
    <t>Related companies:</t>
  </si>
  <si>
    <t>-  SHALDAN (THAILAND) CO., LTD.</t>
  </si>
  <si>
    <t>-  OSOTH INTER LABORATORIES CO., LTD.</t>
  </si>
  <si>
    <t>-  SSDC (TIGERTEX) CO., LTD.</t>
  </si>
  <si>
    <t xml:space="preserve">In 2009,  the Company entered into loans agreement with  a commercial  bank of Baht 300 million  at the interest  rate of </t>
  </si>
  <si>
    <t xml:space="preserve">      MLR - 1.75% per annum.  The interest  is payable  on 6 semi-annually by 5 installments of Baht 60 million each.  The principal</t>
  </si>
  <si>
    <t xml:space="preserve">       provident fund  Act  B.E.  2530  and assigned the authorized manager to manage  this fund  by deducting  the employee's and the</t>
  </si>
  <si>
    <t xml:space="preserve">       Company's  contribution to the fund.  The benefits  will be entitled  to the employees on their resignation  in accordance  with the</t>
  </si>
  <si>
    <t xml:space="preserve">        meeting allowance.</t>
  </si>
  <si>
    <t xml:space="preserve">        officer and all persons  in positions comparable to these fourth executive levels consist of salaries,  bonus,  retirement benefit and</t>
  </si>
  <si>
    <t xml:space="preserve">                             to distribute to the user in Industrial Park Project-Sriracha.  The Company has to pay electricity expense according</t>
  </si>
  <si>
    <t xml:space="preserve">                             transformer, charging  in amount of  Baht 400.00 per 1 KVA. </t>
  </si>
  <si>
    <t>AS AT  DECEMBER 31 , 2011  (UNAUDITED/REVIEWED ONLY)</t>
  </si>
  <si>
    <t>December 31, 2011</t>
  </si>
  <si>
    <t xml:space="preserve">    As at December 31, 2011</t>
  </si>
  <si>
    <t>For the year ended December 31, 2011</t>
  </si>
  <si>
    <t xml:space="preserve">       fund regulation.  For the  year  ended December 31, 2011  and 2010,  the Company  paid a  contribution to  the fund  in the </t>
  </si>
  <si>
    <t>For the year ended</t>
  </si>
  <si>
    <t>As at December 31, 2011,  there are  56 electricity  users of  which 45 users  guaranteed  their  electricity usage  by</t>
  </si>
  <si>
    <t xml:space="preserve">     statements in  which  the  equity  method  is applied  and separate  financial statements  for the year  ended December</t>
  </si>
  <si>
    <t xml:space="preserve">          Statements of financial position as at December 31, 2011</t>
  </si>
  <si>
    <t>for the year ended December 31, 2010</t>
  </si>
  <si>
    <t>for the year ended  December 31, 2010</t>
  </si>
  <si>
    <t xml:space="preserve">                 separate financial statements as at December 31, 2011 and 2010 as follows :</t>
  </si>
  <si>
    <t>For the year  ended December 31, 2011 and 2010,  the significant  transaction with  related parties are as follows :</t>
  </si>
  <si>
    <t xml:space="preserve">     31, 2011 represented the decrease in retained earnings by the amount of Baht 64.90 million, increase in amount received in</t>
  </si>
  <si>
    <t xml:space="preserve">     advance of Baht 78.29 million  and increase in real estate under agreement to buy and to sell  by the amount of Baht 13.39</t>
  </si>
  <si>
    <t xml:space="preserve">  </t>
  </si>
  <si>
    <t xml:space="preserve">          As at December 31, 2011</t>
  </si>
  <si>
    <t xml:space="preserve">                Depreciation for the three months and the year ended December 31, 2011 were Baht 17.01 million and Baht 66.80 million respectively.  (2010 : Baht 22.22 million</t>
  </si>
  <si>
    <t xml:space="preserve">         and Baht 87.86 million  respectively). </t>
  </si>
  <si>
    <t xml:space="preserve">                Fixed assets at cost of  Baht 298.15  million and Baht 249.16 million as at December 31, 2011 and 2010,  which were fully depreciated but are still being operated.</t>
  </si>
  <si>
    <t xml:space="preserve">          As at  December 31, 2011</t>
  </si>
  <si>
    <t xml:space="preserve">                Depreciation for the three months and the year ended  December 31, 2011 and 2010 were Baht  2.67 million and Baht 10.31 million </t>
  </si>
  <si>
    <t xml:space="preserve">       respectively.  (2010 : Baht 3.08 million and Baht 12.41 million  respectively). </t>
  </si>
  <si>
    <t xml:space="preserve">                As at December 31, 2011 and 2010,  the Company has overdrafts facilities with 10 banks  amount of Baht 195</t>
  </si>
  <si>
    <t xml:space="preserve">      million at the interest  rate of  MOR, MOR -3 % to MOR -0.5 % per annum.</t>
  </si>
  <si>
    <t xml:space="preserve">      15.2  Loans from banks</t>
  </si>
  <si>
    <t>Employee benefits obligation as at  December 31, 2011</t>
  </si>
  <si>
    <t xml:space="preserve">       amount of Baht 6.88 million and Baht 6.45 million respectively. </t>
  </si>
  <si>
    <t xml:space="preserve">                              Metropolitan  Electricity  Authority and Provincial  Electricity Authority in the amount of Baht 3,404,000.00  and</t>
  </si>
  <si>
    <t xml:space="preserve">                              Baht 3,387,000.00 respectively. guarantee  the unfiltered water usage with East - Water Resources Development </t>
  </si>
  <si>
    <t xml:space="preserve">                              and Management Public Company Limited  in  the  amount  of  Baht  1,900,000.00 and  Baht 1,824,000.00 respectively.</t>
  </si>
  <si>
    <t xml:space="preserve">                             commercial bank amount of Baht 106,371,500.00 , 6 users guaranteed by cash amount of Baht 822,000.00  , 1 user </t>
  </si>
  <si>
    <t xml:space="preserve">                             commercial bank and cash total amount of  Baht 10,330,000.00</t>
  </si>
  <si>
    <t xml:space="preserve">       million  respectively, has spent in amount  of  Baht  23.38  million and Baht 12.03 million  respectively.</t>
  </si>
  <si>
    <t xml:space="preserve">For the year ended December 31, 2011 and 2010 cost of  electricity and steam of Baht 1,427.17 million and Baht 1,361.06 million </t>
  </si>
  <si>
    <t>A,B,F</t>
  </si>
  <si>
    <t>17.  EMPLOYEE BENEFITS OBLIGATION (CONTINUED)</t>
  </si>
  <si>
    <t>15. OVERDRAFTS AND LOANS FROM FINANCIAL INSTITUTIONS</t>
  </si>
  <si>
    <t xml:space="preserve">      15.1  Bank overdrafts</t>
  </si>
  <si>
    <t>17.  EMPLOYEE BENEFITS OBLIGATION</t>
  </si>
  <si>
    <t>18. DIVIDEND</t>
  </si>
  <si>
    <t xml:space="preserve">       18.1  According to  the resolution  of the General Meeting  of the shareholders  for the year 2011  No. 40  held on April 25, 2011</t>
  </si>
  <si>
    <t xml:space="preserve">       18.2  According to  the resolution  of the General Meeting  of the shareholders  for the year 2010  No. 39  held on April 26, 2010</t>
  </si>
  <si>
    <t>19.  PROVIDENT FUND</t>
  </si>
  <si>
    <t>20.  LEGAL RESERVE</t>
  </si>
  <si>
    <t>21. GENERAL RESERVE</t>
  </si>
  <si>
    <t xml:space="preserve">22. EXPENSES ANALYZED BY NATURE </t>
  </si>
  <si>
    <t>23. CAPITAL MANAGEMENT</t>
  </si>
  <si>
    <t>24.  DIRECTORS' REMUNERATION</t>
  </si>
  <si>
    <t xml:space="preserve">25.  MANAGEMENT BENEFIT EXPENSE </t>
  </si>
  <si>
    <t>26.  COMMITMENT AND CONTINGENT LIABILITIES</t>
  </si>
  <si>
    <t xml:space="preserve">        26.1  The Company has commitment  which presented  in the  financial statements  in which  the equity method  is applied  and</t>
  </si>
  <si>
    <t xml:space="preserve">                 26.1.1  The Company  has commitment  for letter  of  guarantee  issuance  by a  commercial  bank  for electricity  usage to</t>
  </si>
  <si>
    <t xml:space="preserve">                 26.1.2  The Company entered into an agreement for using trademark for consumer products with a foreign company. This</t>
  </si>
  <si>
    <t xml:space="preserve">                 26.1.3  The Company made an agreement  to purchase electricity current  from an affiliated company for 15 years in order</t>
  </si>
  <si>
    <t>29. FINANCIAL  INSTRUMENTS  DISCLOSURE</t>
  </si>
  <si>
    <t xml:space="preserve">      29.2  Management Risk</t>
  </si>
  <si>
    <t xml:space="preserve">       29.3  Interest Rate Risk</t>
  </si>
  <si>
    <t xml:space="preserve">       29.4  Credit Risk</t>
  </si>
  <si>
    <t xml:space="preserve">    29.5  Exchange rate Risk</t>
  </si>
  <si>
    <t xml:space="preserve">     29.6  Fair value of Financial instruments</t>
  </si>
  <si>
    <t xml:space="preserve">30.  RECLASSIFICATION </t>
  </si>
  <si>
    <t>30.  RECLASSIFICATION (CONTINUED)</t>
  </si>
  <si>
    <t>12.  INVESTMENT PROPERTIES (CONTINUED)</t>
  </si>
  <si>
    <t xml:space="preserve">12.  INVESTMENT PROPERTIES </t>
  </si>
  <si>
    <t xml:space="preserve">       12.1  Investment properties - other land shown as financial statements as at December 31, 2011 and 2010 are details as follows : </t>
  </si>
  <si>
    <t>13.  REAL ESTATE FOR SALE</t>
  </si>
  <si>
    <t>- 31 -</t>
  </si>
  <si>
    <t xml:space="preserve"> - 32 -</t>
  </si>
  <si>
    <t>- 34 -</t>
  </si>
  <si>
    <t>31. INTERIM FINANCIAL STATEMENTS APPROVAL</t>
  </si>
  <si>
    <t xml:space="preserve">      10.2  General investment </t>
  </si>
  <si>
    <t>10. OTHER LONG - TERM INVESTMENTS</t>
  </si>
  <si>
    <t xml:space="preserve">10. OTHER LONG - TERM INVESTMENTS (CONTINUED) </t>
  </si>
  <si>
    <t xml:space="preserve">       12.2  Investment properties - lease shown as financial statements as at  December 31, 2011 and 2010 are details as follows : </t>
  </si>
  <si>
    <t xml:space="preserve">               As at December 31, 2011 and 2010, the Company has loans from 6 local bank and 8 local banks and financial institutions amount</t>
  </si>
  <si>
    <t xml:space="preserve">      29.1  Accounting policies</t>
  </si>
  <si>
    <t xml:space="preserve">       Premises and equipment expenses</t>
  </si>
  <si>
    <t xml:space="preserve">                             guaranteed by bond of  Bank of  Thailand amount of Baht 6,220,000.00 and the remaining 4 users guaranteed  by </t>
  </si>
  <si>
    <t xml:space="preserve">11.  PROPERTY, PLANT AND EQUIPMENT </t>
  </si>
  <si>
    <t xml:space="preserve">16.  LONG-TERM LOANS </t>
  </si>
  <si>
    <t xml:space="preserve">Long - term loans </t>
  </si>
  <si>
    <t xml:space="preserve">14.  INTANGIBLE ASSETS </t>
  </si>
  <si>
    <t xml:space="preserve">     8.2  Supplemental information of associated companies </t>
  </si>
  <si>
    <t>TSURUHA</t>
  </si>
  <si>
    <t>Agreements for the Construction of Real Estate</t>
  </si>
  <si>
    <t xml:space="preserve">            The adoption  the newly issued  and revised accounting standards  results the change  in the   Company's accounting</t>
  </si>
  <si>
    <t xml:space="preserve">     policies. The effects have been disclosed in notes 4 to financial statements.</t>
  </si>
  <si>
    <t>Earnings per share</t>
  </si>
  <si>
    <t xml:space="preserve">6.  TRADE AND OTHER RECEIVABLES - RELATED PARTIES </t>
  </si>
  <si>
    <t>Trade accounts receivable - related parties</t>
  </si>
  <si>
    <t>Other receivables - related parties</t>
  </si>
  <si>
    <t>Total trade and other receivables - related parties</t>
  </si>
  <si>
    <t xml:space="preserve"> are as follows :</t>
  </si>
  <si>
    <t>Trade accounts receivable - others</t>
  </si>
  <si>
    <t>Total trade and other receivables - others</t>
  </si>
  <si>
    <t>Other trade receivables which reclassified by aging as at  December 31, 2011 and 2010 are as follows :</t>
  </si>
  <si>
    <t>Other  receivables</t>
  </si>
  <si>
    <t>8.  INVESTMENTS IN ASSOCIATED COMPANIES</t>
  </si>
  <si>
    <t xml:space="preserve">   8.1  Investments in associated companies - recording by equity method</t>
  </si>
  <si>
    <t xml:space="preserve">As at  December 31, 2011,  the  Company  recorded  investments  in  17  associated companies  under  equity  method  from  management's financial  statements which  were not reviewed by  the auditors  for totaling  Baht  4,689.97  million equal to  28.34 % of total assets and share of profit from  </t>
  </si>
  <si>
    <t xml:space="preserve">DAIOHS BKK HOLDINGS CO.,LTD. </t>
  </si>
  <si>
    <t>8.  INVESTMENTS  IN ASSOCIATED COMPANIES (CONTINUED)</t>
  </si>
  <si>
    <t>Fair value  of investments in associated  companies (only associated  companies in which the equity securities can  be  traded</t>
  </si>
  <si>
    <t xml:space="preserve">     in  the SET,  is calculated  from the bid price  as at  the statements of financial position date  of the  Stock Exchange  of Thailand). </t>
  </si>
  <si>
    <t>9.  INVESTMENTS IN RELATED PARTIES</t>
  </si>
  <si>
    <t xml:space="preserve">     9.1  Investments in securities available for sales</t>
  </si>
  <si>
    <t xml:space="preserve">     9.2  General investments</t>
  </si>
  <si>
    <t>9.  INVESTMENTS IN RELATED PARTIES (CONTINUED)</t>
  </si>
  <si>
    <t xml:space="preserve"> CO., LTD.</t>
  </si>
  <si>
    <t>import -export of drug</t>
  </si>
  <si>
    <t xml:space="preserve">               Increase</t>
  </si>
  <si>
    <t xml:space="preserve">        the year ended December 31, 2011 and 2010 are as follows : </t>
  </si>
  <si>
    <t xml:space="preserve">               The  significant amount  recognized in statements of comprehensive income of the Company from investment properties for the three months and</t>
  </si>
  <si>
    <t xml:space="preserve">      of Baht 1,500 million and Baht 1,600 million respectively from 3 foreign banks of Baht 790 million at the interest rate 2.80  - 4.23 % </t>
  </si>
  <si>
    <t>As at December 31, 2011 and 2010,  the Company has provided a legal reserve  of Baht 80 million equal to 10% of authorized</t>
  </si>
  <si>
    <t xml:space="preserve">      share capital.  This reserve is set up in accordance  with the Public  Company Limited Act.  Such legal reserve is not available  for</t>
  </si>
  <si>
    <t xml:space="preserve">      dividend distribution.</t>
  </si>
  <si>
    <t xml:space="preserve">       reserve without the objectives indication.</t>
  </si>
  <si>
    <t xml:space="preserve">As at  December 31, 2011 and 2010,  the Company  has appropriated  part of  profit amount  of Baht  280 million as general </t>
  </si>
  <si>
    <t xml:space="preserve">        26.2  The Company  has  commitment  lines  with  banks,  financial  institutions  and  other companies  for  its related  parties as</t>
  </si>
  <si>
    <t>26.  COMMITMENT AND CONTINGENT LIABILITIES (CONTINUED)</t>
  </si>
  <si>
    <t>27. TRANSACTION WITH RELATED PARTIES</t>
  </si>
  <si>
    <t>27. TRANSACTION WITH RELATED PARTIES (CONTINUED)</t>
  </si>
  <si>
    <t xml:space="preserve">The Company  may have interest rate risk arises from the fluctuation of the market rate which affected  the results </t>
  </si>
  <si>
    <t xml:space="preserve">The Company exposed to credit risk relating to trade accounts receivable which has a policy for providing credit </t>
  </si>
  <si>
    <t xml:space="preserve">       on  February 10, 2012.  </t>
  </si>
  <si>
    <t>Other current assets</t>
  </si>
  <si>
    <t xml:space="preserve">Trade and other receivables - related parties </t>
  </si>
  <si>
    <t>Trade and other payables</t>
  </si>
  <si>
    <t>Accrued electricity expenses</t>
  </si>
  <si>
    <t xml:space="preserve">             quarter of  2011, the Company operates in goods distribution business.</t>
  </si>
  <si>
    <t>Trade accounts receivable - related parties which reclassified by aging as at December 31, 2011 and 2010</t>
  </si>
  <si>
    <t>Trade and other receivables - others as at December 31, 2011 and 2010 are as follows :</t>
  </si>
  <si>
    <t>Trade and other receivables - related parties as at   December 31, 2011 and 2010 are as follows :</t>
  </si>
  <si>
    <t>7.  TRADE AND OTHER RECEIVABLES - OTHERS</t>
  </si>
  <si>
    <t xml:space="preserve">            These interim financial statements have been prepared in conformity with TAS 1 (Revised 2009) Presentation of Financial </t>
  </si>
  <si>
    <t xml:space="preserve">     statements,  TAS 34 (Revised 2009)  Interim Financial Reporting  including interpretation of financial reporting standards and </t>
  </si>
  <si>
    <t xml:space="preserve">     accounting standards,  guidelines promulgated  by the  Federation of Accounting  Professions,  and applicable related rules and </t>
  </si>
  <si>
    <t xml:space="preserve">            These  interim  financial statements  have  been  prepared  for the purpose  to provide  the update information  on the latest</t>
  </si>
  <si>
    <t xml:space="preserve">     complete set of  annual financial statements.  Accordingly,  it focuses  on  new  activities, events,  and  circumstances  and  does</t>
  </si>
  <si>
    <t xml:space="preserve">     with the  financial statements of the  Company for the year ended December 31, 2010. </t>
  </si>
  <si>
    <t xml:space="preserve">     not duplicate  information previously reported.   Therefore,  these  interim  financial  statements should  be read  in conjunction </t>
  </si>
  <si>
    <t xml:space="preserve">            In 2010 and 2011,  the Federation of Accounting Professions  issued newly and revised accounting standards and financial</t>
  </si>
  <si>
    <t xml:space="preserve">     reporting standards  which certain  standards  are  relevant  to  the of  Company' operations  and  effective  for  the accounting</t>
  </si>
  <si>
    <t xml:space="preserve">            The Company has applied TAS 1 (Revised 2009) Presentation of Financial Statements. Under the revised TAS, a set of</t>
  </si>
  <si>
    <t xml:space="preserve">standard.  The impactes on the 2011 financial  statements resulted  a decrease  of  the calculated depreciation charge. </t>
  </si>
  <si>
    <t xml:space="preserve">increasing net profit by the same amount of Baht 10.25 million. </t>
  </si>
  <si>
    <t xml:space="preserve">The financial statements  for the year ended  December  31, 2011  represented  the  decreasing  in  depreciation  and </t>
  </si>
  <si>
    <t>6.  TRADE AND OTHER RECEIVABLES - RELATED PARTIES  (CONTINUED)</t>
  </si>
  <si>
    <t xml:space="preserve">      investments for the three months and the year ended December 31, 2011 of Baht  82.03  million and Baht  449.68 million equal to  54.52 % and  44.90% of net profit. In addition, those 17 associated companies are Non - Publicly Accountable Entities that they have not prepared financial reporting but adopted </t>
  </si>
  <si>
    <t>H&amp;B INTERTEX CO., LTD.</t>
  </si>
  <si>
    <t>FUJIX INTERNATIONAL CO., LTD.</t>
  </si>
  <si>
    <t>Manufacturing</t>
  </si>
  <si>
    <t xml:space="preserve">      10.1  Investments in securities available for sales</t>
  </si>
  <si>
    <t>The objective of  financial management  of  the  Company are  to preserve  the ability to continue its operation and capital</t>
  </si>
  <si>
    <t>Directors'  remuneration represents the benefits paid  to the Company's  directors  in accordance  with Section  90 of  the</t>
  </si>
  <si>
    <t>Benefit expenses  paid to  chief executive officer,  the  next  four executive  levels immediately below that chief executive</t>
  </si>
  <si>
    <t xml:space="preserve">    Company's capital plus 1-2.5% per annum</t>
  </si>
  <si>
    <t xml:space="preserve">At  the interest rate  equal  to cost  of the </t>
  </si>
  <si>
    <t xml:space="preserve">      totaling Baht 1,433.43 million and Baht  1,367.08 million respectively.</t>
  </si>
  <si>
    <t xml:space="preserve">      Baht 1,216.76 million and Baht 1,144.86 million, and received from other companies of Baht 216.67 million and Baht 222.22 million, </t>
  </si>
  <si>
    <t xml:space="preserve">For the  year  ended  December 31, 2011  and 2010  electricity and  steam income  were received  from  related companies of </t>
  </si>
  <si>
    <t>Trade and other receivables - others</t>
  </si>
  <si>
    <t>Goods distribution</t>
  </si>
  <si>
    <t xml:space="preserve">     included in the financial statements B.E. 2554.</t>
  </si>
  <si>
    <t xml:space="preserve">     Business  Development  by  the  Ministry  of  Commerce dated  September 28, 2011 regarding the condensed form should be</t>
  </si>
  <si>
    <t xml:space="preserve">     regulations of  the Securities  and Exchange Commission  and presented in accordance with notification of the Department of</t>
  </si>
  <si>
    <t xml:space="preserve">                 </t>
  </si>
  <si>
    <t xml:space="preserve">       28.2  Segment financial information  in the separate financial statements for the year ended December 31, 2011 and 2010 are as follows :</t>
  </si>
  <si>
    <t xml:space="preserve">       28.1  Segment financial information in the financial statements in which the equity method is applied for the year ended December 31, 2011 and 2010 are as follows :</t>
  </si>
  <si>
    <t xml:space="preserve">Other receivables </t>
  </si>
  <si>
    <t xml:space="preserve">               Real estate for sale  - Kabinburi</t>
  </si>
  <si>
    <t xml:space="preserve">               Real estate for sales  - Sriracha</t>
  </si>
  <si>
    <t xml:space="preserve">               Total real estate for sales</t>
  </si>
  <si>
    <t xml:space="preserve">Amortization expenses  for the  three months and the year  ended December 31, 2011  were Baht 166,480.66 and Baht   </t>
  </si>
  <si>
    <t xml:space="preserve">   635,334.42 respectively. (2010 : Baht 111,667.62 and Baht 423,080.48 respectively). </t>
  </si>
  <si>
    <t xml:space="preserve">                Fair value of investment properties - other lands as at December 31, 2011 which were appraised by the independent appraiser amounted to Baht </t>
  </si>
  <si>
    <t xml:space="preserve">        408.74 million.</t>
  </si>
  <si>
    <t xml:space="preserve">               Real estate for sale  - Lumpoon</t>
  </si>
  <si>
    <t xml:space="preserve">As at  December 31, 2011 and 2010 ,   the Company has commitment  lines of Baht 162.60 million  and Baht 163.60 </t>
  </si>
  <si>
    <t xml:space="preserve">               Property, plant and equipment shown in financial statements as at  December 31, 2011 and  2010 consist of :</t>
  </si>
  <si>
    <t xml:space="preserve">                Fair value of investment properties - for rent as at December 31, 2011 which were appraised by the independent appraiser amounted to Baht  </t>
  </si>
  <si>
    <t xml:space="preserve">       838.71  million.</t>
  </si>
  <si>
    <t xml:space="preserve">The statements of financial position  as at December 31, 2010  and statements of comprehensive income  for the  </t>
  </si>
  <si>
    <t xml:space="preserve">       year ended December 31, 2010  have been reclassified for comparison purpose  in conformity with the 2011 interim </t>
  </si>
  <si>
    <t xml:space="preserve">                             to the  contract  and  the users  have to  guarantee to  the  Company  for  electricity  used  according  to the  size of</t>
  </si>
  <si>
    <t xml:space="preserve">                             commercial bank amount of Baht 100,091,500.00, 6 users guaranteed by cash amount of Baht 822,000.00 and the</t>
  </si>
  <si>
    <t xml:space="preserve">                 presented in the financial statements in which the equity method is  applied  and  separate  financial  statements as follows:</t>
  </si>
  <si>
    <t xml:space="preserve">       from the company who has paid the business advisory fee and at 1% from the company who has not paid business advisory </t>
  </si>
  <si>
    <t>Note : Relationship</t>
  </si>
  <si>
    <t>- 27 -</t>
  </si>
  <si>
    <t xml:space="preserve">The Company will charge the fees  from guarantee  at the rate 0.5 - 1%  of credit lines  by collecting at the rate of 0.5% </t>
  </si>
  <si>
    <t>- 28 -</t>
  </si>
  <si>
    <t>Significant accounting policies, recognition of measurement of each items of assets and liabilities are disclosed in</t>
  </si>
  <si>
    <t xml:space="preserve">       note no. 3.</t>
  </si>
  <si>
    <t xml:space="preserve">       of operation and  cash  flows.    </t>
  </si>
  <si>
    <t xml:space="preserve">The Company  may  have  a  risk  from  the fluctuation  in foreign  currencies  exchange  rate  in  its  business of  </t>
  </si>
  <si>
    <t xml:space="preserve">Most  of  financial  assets  are short - term  assets  and  loans  bear the  market  interest  rate.  The book  value of  </t>
  </si>
  <si>
    <t xml:space="preserve">     2.1  Preparation of financial statements </t>
  </si>
  <si>
    <t>Branch 1  Located at 999 Moo 11, Sukhapiban 8 Road, Tambon Nong-Kham, Amphur Sriracha, Cholburi Province</t>
  </si>
  <si>
    <t>Branch 3  Located  at 189  Moo 15,  By-Pass  Lamphun-Pasang  Road, Amphur  Mueng, Lamphun Province</t>
  </si>
  <si>
    <t xml:space="preserve">     1.1  Saha  Pathana Inter-Holding  Public Company Limited  was registered as a public company limited  which is located at</t>
  </si>
  <si>
    <t xml:space="preserve">     period beginning on or after January 1, 2011. The Company has applied as follows:</t>
  </si>
  <si>
    <t>Sales of real estate</t>
  </si>
  <si>
    <t xml:space="preserve">      Maesot</t>
  </si>
  <si>
    <t xml:space="preserve">              </t>
  </si>
  <si>
    <t>At rate 3.5-8% of net sale volume</t>
  </si>
  <si>
    <t xml:space="preserve">     1.2  The Company operates in business of investment, rental and services , industrial park (real estate business) and the third </t>
  </si>
  <si>
    <t xml:space="preserve">     which they are initially applied.</t>
  </si>
  <si>
    <t xml:space="preserve"> manufacturing</t>
  </si>
  <si>
    <t xml:space="preserve">      Less   Provision for impairment loss</t>
  </si>
  <si>
    <t xml:space="preserve">     Provision for impairment </t>
  </si>
  <si>
    <t xml:space="preserve">               Directly operating expense which incurred</t>
  </si>
  <si>
    <t xml:space="preserve">                    rental and service  income</t>
  </si>
  <si>
    <t xml:space="preserve">               Total directly operating expenses</t>
  </si>
  <si>
    <t xml:space="preserve">      per annum (as at December 31, 2010, interest rate of 1.90 - 2.25 % per annum).</t>
  </si>
  <si>
    <t xml:space="preserve">The Company  paid  post- employment  benefits,  retirement  benefits  and  pensions  in accordance  with Labor </t>
  </si>
  <si>
    <t xml:space="preserve">       fee except for the company who has jointly invested with foreigner will not be collected the guarantee fee.</t>
  </si>
  <si>
    <t>Sales of goods</t>
  </si>
  <si>
    <t>Cost plus increment not over than 3%</t>
  </si>
  <si>
    <t xml:space="preserve">       financial  statements. </t>
  </si>
  <si>
    <t xml:space="preserve">       accounts receivable which starts trading in the third guarter of  2011. The company gives credit term at 180  days to this</t>
  </si>
  <si>
    <t xml:space="preserve">       receivable  which  more than other receivable. However, the Company's management believes that there is no risk from</t>
  </si>
  <si>
    <t xml:space="preserve">       debt payment of trade accounts receivable.</t>
  </si>
  <si>
    <t xml:space="preserve">       since most of trade accounts receivable  connected with the company for a long time except a related company trade</t>
  </si>
  <si>
    <t xml:space="preserve">       royalties, purchase  of goods ,  loans from oversea in which the company  has not made the forward exchange  contracts </t>
  </si>
  <si>
    <t xml:space="preserve">      for  hedging  such  exchange rate risk since the risk is minimum.</t>
  </si>
  <si>
    <t>Fiber</t>
  </si>
  <si>
    <t xml:space="preserve">TOP TREND MANUFACTURING CO., LTD. </t>
  </si>
  <si>
    <t xml:space="preserve">     Steam cost at the rate in agreement</t>
  </si>
  <si>
    <t xml:space="preserve">      Net book value </t>
  </si>
  <si>
    <t xml:space="preserve">       Cost  of  goods sold </t>
  </si>
  <si>
    <t>Trade receivables</t>
  </si>
  <si>
    <t xml:space="preserve">       Cost of royalties</t>
  </si>
  <si>
    <t>Accounting and Reporting by Retirement Benefit Plans</t>
  </si>
  <si>
    <t xml:space="preserve">            TFRS 3 (Revised 2009)</t>
  </si>
  <si>
    <t xml:space="preserve">            TFRS 5 (Revised 2009)</t>
  </si>
  <si>
    <t xml:space="preserve">            TFRIC 15 </t>
  </si>
  <si>
    <t xml:space="preserve">     standards are expected  to be effective for the financial statements  beginning on or after January 1, 2013 and have not been</t>
  </si>
  <si>
    <t>At present,  the Company is being evaluated the effects  of those standards on the financial statements  in the year in</t>
  </si>
  <si>
    <t>Since  January 1,  2011,  the Company  adopted  the  newly  accounting  standards,  financial  reporting  standards,</t>
  </si>
  <si>
    <t xml:space="preserve">     interpretation  of financial  reporting  standards,  and  revised  accounting  standards  which  are  effective for  the  financial</t>
  </si>
  <si>
    <t xml:space="preserve">     statements beginning  on or after January 1, 2011. The adoption to the mentioned accounting standards results in change of</t>
  </si>
  <si>
    <t xml:space="preserve">            3.2.3  In determining the depreciable amount, the residual value of an item of property, plant and equipment has to be</t>
  </si>
  <si>
    <t>The management assessed and considered that the revised accounting standards have no material impact</t>
  </si>
  <si>
    <t>road and footpath from formerly 15 years to 15-25 years.</t>
  </si>
  <si>
    <t>on property,  plant and equipment.  Except for  change of  the useful  life since January 1, 2011,  the Company has</t>
  </si>
  <si>
    <t>changed  the estimated  useful life  for the office building  and construction  from formerly 20 years  to 20-34 years,</t>
  </si>
  <si>
    <t xml:space="preserve">                passed  to  pay dividend  from  the  results of  operation  for the  year 2009  at  Baht 0.20 per share  for 494,034,300 shares, </t>
  </si>
  <si>
    <t xml:space="preserve">                amounting to Baht 98,806,860.00 which was paid on May 21, 2010.</t>
  </si>
  <si>
    <t xml:space="preserve">                passed  to  pay dividend  from  the  results of  operation  for the  year 2010  at  Baht 0.22 per share  for 494,034,300 shares, </t>
  </si>
  <si>
    <t xml:space="preserve">       Depreciation and amortization </t>
  </si>
  <si>
    <t xml:space="preserve">       Cost of rental</t>
  </si>
  <si>
    <t xml:space="preserve">       Cost of water and steam</t>
  </si>
  <si>
    <t xml:space="preserve">       Cost of electricity </t>
  </si>
  <si>
    <t xml:space="preserve">       Cost of exhibition</t>
  </si>
  <si>
    <t>equity method is applied and Separate financial statements</t>
  </si>
  <si>
    <t>Exhibition expenses</t>
  </si>
  <si>
    <t xml:space="preserve">      </t>
  </si>
  <si>
    <t>28.  SEGMENT FINANCIAL INFORMATION</t>
  </si>
  <si>
    <t>28. SEGMENT FINANCIAL INFORMATION (CONTINUED)</t>
  </si>
  <si>
    <t xml:space="preserve">                amounting to Baht 108,687,546.00 which was paid on May 23, 2011.</t>
  </si>
  <si>
    <t xml:space="preserve">A      Shareholding by the Company/common shareholding </t>
  </si>
  <si>
    <t>B      Directorship</t>
  </si>
  <si>
    <t>C      Guaranteed by the Company</t>
  </si>
  <si>
    <t>D      Loan given by the Company</t>
  </si>
  <si>
    <t>E      Inter - company trading</t>
  </si>
  <si>
    <t>F      Shareholders or directors are intimate of the Company's directors</t>
  </si>
  <si>
    <t>HK$ 2,000</t>
  </si>
  <si>
    <t xml:space="preserve">       Y 30,000</t>
  </si>
  <si>
    <t xml:space="preserve">      all financial reporting statements as the same of the  Company. Nevertheless, the Company is unable to adjust the effects to investments in those associated companies. Since the Company has no authority in commanding those associated companies to have financial statements reviewed quarterly. </t>
  </si>
  <si>
    <t xml:space="preserve">                         Service</t>
  </si>
  <si>
    <t xml:space="preserve">Exhibition income </t>
  </si>
  <si>
    <t>Cost plus margin</t>
  </si>
  <si>
    <t xml:space="preserve">Based on nature of work, quantity and </t>
  </si>
  <si>
    <t xml:space="preserve">     periods of services</t>
  </si>
  <si>
    <t xml:space="preserve">The Company  has  significant  transaction  with  related  companies.  These  companies  are  related  through common shareholding </t>
  </si>
  <si>
    <t xml:space="preserve">      or co-shareholders or directorship.  Those  transaction  are determined  in  the normal  course  of business  as similar to other parties. </t>
  </si>
  <si>
    <t>- 29 -</t>
  </si>
  <si>
    <t xml:space="preserve">      respectively were paid to Saha Cogen (Chonburi)  Public Company Limited,  a related company and sold to related and other companies.</t>
  </si>
  <si>
    <t>- 30 -</t>
  </si>
  <si>
    <t xml:space="preserve">          Revenues (Continued)</t>
  </si>
  <si>
    <t xml:space="preserve">          Expenses (Continued)</t>
  </si>
  <si>
    <t xml:space="preserve"> - 33 -</t>
  </si>
  <si>
    <t>- 35 -</t>
  </si>
  <si>
    <t>WIEN INTERNATIONAL CO., LTD.</t>
  </si>
  <si>
    <t>FANCL (THAILAND)  CO., LTD.</t>
  </si>
  <si>
    <t>Trading</t>
  </si>
  <si>
    <t>A,E</t>
  </si>
  <si>
    <t>Branch 2  Located  at 1 Moo 5, Suwannasorn Road, Tambon Non-si, Amphur Kabinburi, Prachinburi Province</t>
  </si>
  <si>
    <t xml:space="preserve">Branch 4  Located  at 196 Moo 11, Tambon Wangdan, Amphur Kabinburi, Prachinburi Province </t>
  </si>
  <si>
    <t xml:space="preserve">Branch 5  Located  at  269 Moo 15, Tambon Maekasa, Amphur Maesot, Tak Province </t>
  </si>
  <si>
    <t>•   Statement of cash flows and</t>
  </si>
  <si>
    <t xml:space="preserve">            Since January 1, 2011,  the group of  company adopted  TAS 19  “Employee Benefits”,  under the new policy  that the</t>
  </si>
  <si>
    <t xml:space="preserve">      The details are as follows :</t>
  </si>
  <si>
    <t>Cloth toy</t>
  </si>
  <si>
    <t>String</t>
  </si>
  <si>
    <t>Nutrition Foods</t>
  </si>
  <si>
    <t>Window frame</t>
  </si>
  <si>
    <t>THAI TOMADO  CO., LTD.</t>
  </si>
  <si>
    <t>Car accessories</t>
  </si>
  <si>
    <t>SAIM FAMILY MART CO., LTD.</t>
  </si>
  <si>
    <t>ASAHI KASEI SPUNBOND</t>
  </si>
  <si>
    <t xml:space="preserve">       Employees benefits expenses</t>
  </si>
  <si>
    <t>Sale of real estate</t>
  </si>
  <si>
    <t>Financial statements in which the equity method is applied and</t>
  </si>
  <si>
    <t xml:space="preserve"> Based on the servant determined</t>
  </si>
  <si>
    <t>statements</t>
  </si>
  <si>
    <t xml:space="preserve">     2.2  In addition  the above  newly issued  and  revised  accounting  standards  and financial  reporting standards,  the other</t>
  </si>
  <si>
    <t xml:space="preserve">            3.2.1  Costs of asset dismantlement,  removal and restoration  have to be included as assets costs  and subject to annual</t>
  </si>
  <si>
    <t xml:space="preserve">   measured  at the amount estimated  receivable currently  for the assets if the assets  were already of the age  and in</t>
  </si>
  <si>
    <t xml:space="preserve">   the condition expected at the end of its useful life. Furthermore, the residual value and useful life of an assets have</t>
  </si>
  <si>
    <t xml:space="preserve">     affected  to the  reclassification  for the financial  statements  since  January 1,  2011,  depreciation  and  the  useful  lives of</t>
  </si>
  <si>
    <t xml:space="preserve">     credit method, calculated by the actuary. Previously the obligation was recognized as expenses when the payment were made.</t>
  </si>
  <si>
    <t>The changes have been applied immediately in accordance with the transitional provisions of the revised</t>
  </si>
  <si>
    <t xml:space="preserve">     accordance with the transitional provision of TAS 19 as disclosed in note 4.</t>
  </si>
  <si>
    <t xml:space="preserve">            The Company  chosen to  recorded  total  liabilities as  an  adjustment  to retained  earnings as  at  January  1, 2011  in</t>
  </si>
  <si>
    <t xml:space="preserve">          on sales of real estate</t>
  </si>
  <si>
    <t xml:space="preserve">  Effects of changes in accounting policy - recognized income </t>
  </si>
  <si>
    <t xml:space="preserve">  Retained earnings as at January 1, 2011</t>
  </si>
  <si>
    <t xml:space="preserve">     4.2  The change in accounting policy recognized income from sales of real estate </t>
  </si>
  <si>
    <t>Previous</t>
  </si>
  <si>
    <t>Restated</t>
  </si>
  <si>
    <t>Variance</t>
  </si>
  <si>
    <t>Financial position in which the equity method is applied</t>
  </si>
  <si>
    <t>Comprehensive income in which the equity method is applied</t>
  </si>
  <si>
    <t xml:space="preserve">equity method is applied and </t>
  </si>
  <si>
    <t>separate financial statements</t>
  </si>
  <si>
    <t xml:space="preserve">Separate financial statements - </t>
  </si>
  <si>
    <t>cost method</t>
  </si>
  <si>
    <t>Land</t>
  </si>
  <si>
    <t>Development</t>
  </si>
  <si>
    <t xml:space="preserve">      Retchaburi</t>
  </si>
  <si>
    <t xml:space="preserve">      Sriracha</t>
  </si>
  <si>
    <t xml:space="preserve">      Lopburi</t>
  </si>
  <si>
    <t xml:space="preserve">      Chainat</t>
  </si>
  <si>
    <t xml:space="preserve">           Total</t>
  </si>
  <si>
    <t xml:space="preserve">      Net </t>
  </si>
  <si>
    <t xml:space="preserve">               Purchase</t>
  </si>
  <si>
    <t xml:space="preserve">               Transfer</t>
  </si>
  <si>
    <t xml:space="preserve">               Disposal/write-off</t>
  </si>
  <si>
    <t>Land and</t>
  </si>
  <si>
    <t>land development</t>
  </si>
  <si>
    <t>Assets under</t>
  </si>
  <si>
    <t>and separate financial statements</t>
  </si>
  <si>
    <t>is applied and separate financial statements</t>
  </si>
  <si>
    <t xml:space="preserve">               Investment properties  - other land (net) </t>
  </si>
  <si>
    <t xml:space="preserve">               Total investment properties  </t>
  </si>
  <si>
    <t xml:space="preserve">               Revenue</t>
  </si>
  <si>
    <t xml:space="preserve">                         Rental </t>
  </si>
  <si>
    <t xml:space="preserve">               Total revenue</t>
  </si>
  <si>
    <t xml:space="preserve">                        Cost of service</t>
  </si>
  <si>
    <t xml:space="preserve">Financial statements in which </t>
  </si>
  <si>
    <t>The Company adopted  TAS 19  "Employee Benefits"  which is effective on January 1, 2011.  The impacts on financial statements</t>
  </si>
  <si>
    <t xml:space="preserve">      have been disclosed in note 4. </t>
  </si>
  <si>
    <t xml:space="preserve">      Protection Act B.E. 2541. Employee is entitled the retirement benefits and other long-term benefits based on right and length of service. </t>
  </si>
  <si>
    <t xml:space="preserve">Provision on employee benefits project </t>
  </si>
  <si>
    <t>Employee benefits obligation as at January 1, 2011</t>
  </si>
  <si>
    <t>Cost of services in current and interests</t>
  </si>
  <si>
    <t>Paid to employee benefit</t>
  </si>
  <si>
    <t xml:space="preserve">The principal actuarial basis assumptions as at reporting date : </t>
  </si>
  <si>
    <t xml:space="preserve">Discount rate </t>
  </si>
  <si>
    <t xml:space="preserve">Salary increase rate </t>
  </si>
  <si>
    <t>Employee turnover</t>
  </si>
  <si>
    <t xml:space="preserve">Mortality </t>
  </si>
  <si>
    <t xml:space="preserve">     *    Age-related scale</t>
  </si>
  <si>
    <t xml:space="preserve">the equity method is applied </t>
  </si>
  <si>
    <t xml:space="preserve">                             remaining 4 users guaranteed by commercial bank and cash total amount of Baht 10,330,000.00</t>
  </si>
  <si>
    <t>As at December 31, 2010, there were 56 electricity users of which 46 users guaranteed their electricity usage by</t>
  </si>
  <si>
    <t xml:space="preserve">Advance received and retention </t>
  </si>
  <si>
    <t xml:space="preserve">       financial  assets  and  liabilities  are  close  to their  fair  value.  The management believes  that there is no material risk</t>
  </si>
  <si>
    <t xml:space="preserve">       Assets/liabilities</t>
  </si>
  <si>
    <t xml:space="preserve">Investment in related parties </t>
  </si>
  <si>
    <t>Real estate for sales</t>
  </si>
  <si>
    <t xml:space="preserve">Unearned income </t>
  </si>
  <si>
    <t>Box</t>
  </si>
  <si>
    <t xml:space="preserve">Business Combination </t>
  </si>
  <si>
    <t xml:space="preserve">     3.3  Investment properties </t>
  </si>
  <si>
    <t>as at December 31, 2010</t>
  </si>
  <si>
    <t>Income received in advance</t>
  </si>
  <si>
    <t>Reclassification</t>
  </si>
  <si>
    <t>Hose</t>
  </si>
  <si>
    <t xml:space="preserve">      Cost </t>
  </si>
  <si>
    <t xml:space="preserve">               Investment properties  - lease (net) </t>
  </si>
  <si>
    <t xml:space="preserve">Change in present value of employee benefits obligation project </t>
  </si>
  <si>
    <r>
      <t>Add</t>
    </r>
    <r>
      <rPr>
        <sz val="16"/>
        <rFont val="Angsana New"/>
        <family val="1"/>
      </rPr>
      <t xml:space="preserve">   Adjustment because of the changes of accounting policy in note 4.1 </t>
    </r>
  </si>
  <si>
    <t xml:space="preserve">Reclassification </t>
  </si>
  <si>
    <t>Before reclassification</t>
  </si>
  <si>
    <t>Other long-term investment</t>
  </si>
  <si>
    <t xml:space="preserve">Income received in advance </t>
  </si>
  <si>
    <t>These interim financial statements  were approved and authorized  for issue by the Company's Board  of directors</t>
  </si>
  <si>
    <t>After reclassification</t>
  </si>
  <si>
    <t xml:space="preserve">     Company’s obligation  in respect of retirement  benefit recognized  in the  financial statements  by using the  projected until</t>
  </si>
  <si>
    <t xml:space="preserve">     the statements of financial position as follows:</t>
  </si>
  <si>
    <t>Since January1, 2011,  the Company adopted the issued and revised financial reporting standards which effected to</t>
  </si>
  <si>
    <t>Adjustment of financial statements</t>
  </si>
  <si>
    <t xml:space="preserve">  Increase in employee benefits obligation </t>
  </si>
  <si>
    <t xml:space="preserve">  Increase in employee benefits - associated companies </t>
  </si>
  <si>
    <t xml:space="preserve">     3.5 Changes in accounting policy for recognition of revenues from real estate business</t>
  </si>
  <si>
    <t xml:space="preserve">            On January 1, 2011, the Company has changed the accounting policy relating to recognition of revenues from sales of </t>
  </si>
  <si>
    <t xml:space="preserve">     been made to recognize income when the significant risk and rewards of ownership have been transferred to the buyer. The</t>
  </si>
  <si>
    <t xml:space="preserve">     real estate  from recognize income based  on the  installment method  from the amount due  and the portion  payments had</t>
  </si>
  <si>
    <t xml:space="preserve">     Company  has  adjusted  the beginning  retained  earnings  of  year  2011  and  retroactively  adjustment the  restated  2010</t>
  </si>
  <si>
    <t xml:space="preserve">     financial statements  by  using  cumulative  effects  of change  in such  accounting  policy.  From  this  change,  the financial</t>
  </si>
  <si>
    <t>Financial statements in which the equity method is applied</t>
  </si>
  <si>
    <t xml:space="preserve">Financial statements in which the equity method </t>
  </si>
  <si>
    <t>In accordance  with the  revised standards,  Investment Properties  are properties  held to  earn rental  or for capital</t>
  </si>
  <si>
    <t>The Company chosen the cost for investment  properties under  the revised standards.  Changes in  that policy have</t>
  </si>
  <si>
    <t xml:space="preserve">     "Property, Plant  and Equipment" as stated in note 3.2. Changes in that policy are immediately applied. </t>
  </si>
  <si>
    <t xml:space="preserve">     investment properties  have been  reappraised  in accordance  with the  transitional provisions  of TAS 16   (Revised 2009)</t>
  </si>
  <si>
    <t xml:space="preserve">  Retained earnings as at December 31, 2010 as previously reported</t>
  </si>
  <si>
    <t>Non-current Assets Held for Sale and Discontinued Operation</t>
  </si>
  <si>
    <t xml:space="preserve">     appreciation or both, are  disclosed separately from property, plant and equipment.</t>
  </si>
  <si>
    <t xml:space="preserve">     3.4  Employee benefits</t>
  </si>
  <si>
    <t>Financial position in separate financial statements</t>
  </si>
  <si>
    <t>Unappropriated retained earnings</t>
  </si>
  <si>
    <t>Comprehensive income in separate financial statements</t>
  </si>
  <si>
    <t>Bakery</t>
  </si>
  <si>
    <t>Spinning</t>
  </si>
  <si>
    <t xml:space="preserve">Goods research and </t>
  </si>
  <si>
    <t>Grewing gum</t>
  </si>
  <si>
    <t>construction</t>
  </si>
  <si>
    <t xml:space="preserve">               Depreciation </t>
  </si>
  <si>
    <t xml:space="preserve">                        Depreciation of construction </t>
  </si>
  <si>
    <t>The Company  and  its employees  have jointly  established  a  provident  fund  on May 30, 1990  in  accordance  with the</t>
  </si>
  <si>
    <t xml:space="preserve">At the rate in agreement applicable to </t>
  </si>
  <si>
    <t xml:space="preserve">     number of security guards, time and </t>
  </si>
  <si>
    <t xml:space="preserve">Employee benefits obligation </t>
  </si>
  <si>
    <t xml:space="preserve">            530 Soi Sathupradit 58, Bangpongpang, Yannawa, Bangkok with 5 branches as follows :</t>
  </si>
  <si>
    <t xml:space="preserve">     million.</t>
  </si>
  <si>
    <t>For the three months ended</t>
  </si>
  <si>
    <t>Statements of financial position in which the equity</t>
  </si>
  <si>
    <r>
      <t xml:space="preserve">            </t>
    </r>
    <r>
      <rPr>
        <u val="single"/>
        <sz val="16"/>
        <rFont val="Angsana New"/>
        <family val="1"/>
      </rPr>
      <t>Accounting standards/Financial reporting standards</t>
    </r>
  </si>
  <si>
    <t xml:space="preserve">  Retained earnings as at December 31, 2010 (after restated) </t>
  </si>
  <si>
    <t>Statements of financial position as at December 31, 2010</t>
  </si>
  <si>
    <t xml:space="preserve">                    A  Shareholding by the Company/common shareholding </t>
  </si>
  <si>
    <t xml:space="preserve">     **  Thailand TMO97 </t>
  </si>
  <si>
    <t xml:space="preserve">                             agreements is the reciprocal contract which either of parties has to perform according to the condition in agreement</t>
  </si>
  <si>
    <t xml:space="preserve">                             at the agreed rate per sales price. </t>
  </si>
  <si>
    <t>Deposits</t>
  </si>
  <si>
    <t>Dying</t>
  </si>
  <si>
    <t xml:space="preserve">P.C.B.CENTER CO., LTD. </t>
  </si>
  <si>
    <t>Separate financial statements</t>
  </si>
  <si>
    <t>Leather cloth</t>
  </si>
  <si>
    <t>equity method is applied and</t>
  </si>
  <si>
    <t>- 6 -</t>
  </si>
  <si>
    <t>Sale</t>
  </si>
  <si>
    <t xml:space="preserve">DOME COMPOSITES </t>
  </si>
  <si>
    <t>Cars</t>
  </si>
  <si>
    <t>Composite</t>
  </si>
  <si>
    <t xml:space="preserve">PRESIDENT RICE PRODUCT </t>
  </si>
  <si>
    <t>KYOSHUN CO.,  LTD.</t>
  </si>
  <si>
    <t xml:space="preserve">     (Less) Provision for impairment loss</t>
  </si>
  <si>
    <t>The significant expenses analyzed by nature are as follows:</t>
  </si>
  <si>
    <t xml:space="preserve">     Paid - up share capital  </t>
  </si>
  <si>
    <t xml:space="preserve">Paid - up share capital </t>
  </si>
  <si>
    <t xml:space="preserve">Percentage of  investment </t>
  </si>
  <si>
    <t>O.C.C PLC.</t>
  </si>
  <si>
    <t>(Baht : Thousand )</t>
  </si>
  <si>
    <t xml:space="preserve">     Add  Unrealized gain (loss) from adjust fair value</t>
  </si>
  <si>
    <t xml:space="preserve">         Purchases</t>
  </si>
  <si>
    <t xml:space="preserve">         Amortization </t>
  </si>
  <si>
    <t>- 14 -</t>
  </si>
  <si>
    <t>- 15 -</t>
  </si>
  <si>
    <t>- 17 -</t>
  </si>
  <si>
    <t>- 21 -</t>
  </si>
  <si>
    <t>- 24 -</t>
  </si>
  <si>
    <t xml:space="preserve"> is applied and separate financial statements</t>
  </si>
  <si>
    <t>Financial statements in which the equity method</t>
  </si>
  <si>
    <t xml:space="preserve">SUN 108 CO., LTD. </t>
  </si>
  <si>
    <t xml:space="preserve">THE GRAND U.B. CO.,LTD. </t>
  </si>
  <si>
    <t xml:space="preserve">WINSOR PARK AND GOLF  </t>
  </si>
  <si>
    <t xml:space="preserve">          CLUB CO., LTD. </t>
  </si>
  <si>
    <t>Cost :</t>
  </si>
  <si>
    <t>Net book value</t>
  </si>
  <si>
    <t>Trademark</t>
  </si>
  <si>
    <t>December 31,</t>
  </si>
  <si>
    <t>FIVE STAR PLUS CO.,  LTD.</t>
  </si>
  <si>
    <t xml:space="preserve">       financial instruments.</t>
  </si>
  <si>
    <t>Computer software</t>
  </si>
  <si>
    <t>LION CORPORATION (JAPAN)</t>
  </si>
  <si>
    <t>- 13 -</t>
  </si>
  <si>
    <t xml:space="preserve">(Unit : Baht) </t>
  </si>
  <si>
    <t>Financial statements in which the</t>
  </si>
  <si>
    <t>F  Shareholders or directors are intimate of the Company's directors</t>
  </si>
  <si>
    <t xml:space="preserve">     Total investment in associated companies </t>
  </si>
  <si>
    <t xml:space="preserve">     Segment liabilities</t>
  </si>
  <si>
    <t xml:space="preserve">     Non-segment liabilities</t>
  </si>
  <si>
    <t xml:space="preserve">     Total liabilities</t>
  </si>
  <si>
    <t>Facility income</t>
  </si>
  <si>
    <t>INTERNATIONAL LABORATORIES CORP., LTD.</t>
  </si>
  <si>
    <t>THAI KAMAYA CO., LTD.</t>
  </si>
  <si>
    <t>Center</t>
  </si>
  <si>
    <t>SHISEIDO PROFESSIONAL</t>
  </si>
  <si>
    <t>SIAM DCM CO., LTD.</t>
  </si>
  <si>
    <t>Rent and services</t>
  </si>
  <si>
    <t>Company names</t>
  </si>
  <si>
    <t>Company  names</t>
  </si>
  <si>
    <t xml:space="preserve">          Assets/Liabilities</t>
  </si>
  <si>
    <t>Other  payables</t>
  </si>
  <si>
    <t>Guarantee income</t>
  </si>
  <si>
    <t>Electricity and steam income</t>
  </si>
  <si>
    <t>Royalties income</t>
  </si>
  <si>
    <t>Consulting income</t>
  </si>
  <si>
    <t>Rental income</t>
  </si>
  <si>
    <t>Water income</t>
  </si>
  <si>
    <t>Interest income</t>
  </si>
  <si>
    <t>Dividend income</t>
  </si>
  <si>
    <t>Other income</t>
  </si>
  <si>
    <t xml:space="preserve">               Total investment - other companies</t>
  </si>
  <si>
    <t xml:space="preserve">                    B  Directorship</t>
  </si>
  <si>
    <t xml:space="preserve">S&amp;J INTERNATIONAL </t>
  </si>
  <si>
    <t xml:space="preserve">       ENTERPRISE PLC.</t>
  </si>
  <si>
    <t xml:space="preserve">     Total investment in securities available for sales - related parties</t>
  </si>
  <si>
    <t xml:space="preserve">     Total general investment - related parties</t>
  </si>
  <si>
    <t xml:space="preserve">                     Total investment - related parties</t>
  </si>
  <si>
    <t>THAI NAXIS CO., LTD.</t>
  </si>
  <si>
    <t>A, B</t>
  </si>
  <si>
    <t>Accumulated amortization of expenses</t>
  </si>
  <si>
    <t>String, weave</t>
  </si>
  <si>
    <t xml:space="preserve">SAHACOGEN (CHONBURI) </t>
  </si>
  <si>
    <t xml:space="preserve">TIGER DISTRIBUTION AND </t>
  </si>
  <si>
    <t>Women's wear</t>
  </si>
  <si>
    <t>Woven lining</t>
  </si>
  <si>
    <t>Cubic</t>
  </si>
  <si>
    <t>Printing</t>
  </si>
  <si>
    <t xml:space="preserve">Type of </t>
  </si>
  <si>
    <t>business</t>
  </si>
  <si>
    <t>Cosmetic</t>
  </si>
  <si>
    <t>Consumer</t>
  </si>
  <si>
    <t>product</t>
  </si>
  <si>
    <t>products</t>
  </si>
  <si>
    <t>Sock</t>
  </si>
  <si>
    <t xml:space="preserve">BANGKOK ATHLETIC </t>
  </si>
  <si>
    <t xml:space="preserve">       CO., LTD.</t>
  </si>
  <si>
    <t xml:space="preserve">SRIRACHA TRANSPORT </t>
  </si>
  <si>
    <t xml:space="preserve">THAI TAKEDA LACE </t>
  </si>
  <si>
    <t xml:space="preserve">TOTAL WAY IMAGE </t>
  </si>
  <si>
    <t xml:space="preserve">GRAND STAR INDUSTRY </t>
  </si>
  <si>
    <t xml:space="preserve">INTERNATIONAL COMMERCIAL </t>
  </si>
  <si>
    <t xml:space="preserve">PATTAYA MANUFACTURING </t>
  </si>
  <si>
    <t>Sport ware</t>
  </si>
  <si>
    <t>Transportation</t>
  </si>
  <si>
    <t>Glass</t>
  </si>
  <si>
    <t>Accessories</t>
  </si>
  <si>
    <t>Direct sale</t>
  </si>
  <si>
    <t>appliances</t>
  </si>
  <si>
    <t xml:space="preserve">       ELECTRONICS CO., LTD.</t>
  </si>
  <si>
    <t xml:space="preserve">THAI SUMSUNG  </t>
  </si>
  <si>
    <t xml:space="preserve">Electrical </t>
  </si>
  <si>
    <t xml:space="preserve">BETTER WAY (THAILAND) </t>
  </si>
  <si>
    <t xml:space="preserve">BANGKOK TOKYO SOCKS </t>
  </si>
  <si>
    <t xml:space="preserve">THAI SPORT GARMENT </t>
  </si>
  <si>
    <t xml:space="preserve">NISSIN FOODS </t>
  </si>
  <si>
    <t>SHALDAN (THAILAND) CO.,LTD.</t>
  </si>
  <si>
    <t xml:space="preserve"> </t>
  </si>
  <si>
    <t xml:space="preserve">       (THAILAND) CO., LTD.</t>
  </si>
  <si>
    <t xml:space="preserve">VALUE ADDED TEXTILE </t>
  </si>
  <si>
    <t xml:space="preserve">THAI CUBIC TECHNOLOGY </t>
  </si>
  <si>
    <t>SUNRISE GARMENT CO., LTD.</t>
  </si>
  <si>
    <t>SUNLOTS ENTERPRISE</t>
  </si>
  <si>
    <t xml:space="preserve">          FACTORING  PLC.</t>
  </si>
  <si>
    <t>THAI MEDICAL CENTER  PLC.</t>
  </si>
  <si>
    <t xml:space="preserve">          SERVICE  PLC.</t>
  </si>
  <si>
    <t>2010</t>
  </si>
  <si>
    <t xml:space="preserve">ADVANCE MICRO TECH </t>
  </si>
  <si>
    <t>Socks</t>
  </si>
  <si>
    <t>Cotton towels</t>
  </si>
  <si>
    <t>Electronic</t>
  </si>
  <si>
    <t>Medicines</t>
  </si>
  <si>
    <t xml:space="preserve">OSOTH INTER. LABORATORIES </t>
  </si>
  <si>
    <t xml:space="preserve">Plastic </t>
  </si>
  <si>
    <t xml:space="preserve">SIAM SAMSUNG ASSURANCE </t>
  </si>
  <si>
    <t>Insurance</t>
  </si>
  <si>
    <t>Medical</t>
  </si>
  <si>
    <t xml:space="preserve">       PLC.</t>
  </si>
  <si>
    <t>current</t>
  </si>
  <si>
    <t xml:space="preserve">     Total</t>
  </si>
  <si>
    <t xml:space="preserve">     (Less)  Provision for impairment loss</t>
  </si>
  <si>
    <t xml:space="preserve">PEOPLES GARMENT PUBLIC </t>
  </si>
  <si>
    <t xml:space="preserve">NEW PLUS KNITTING PUBLIC </t>
  </si>
  <si>
    <t xml:space="preserve">       PUBLIC COMPANY </t>
  </si>
  <si>
    <t xml:space="preserve">THAI TORE TEXTILEMILLED </t>
  </si>
  <si>
    <t xml:space="preserve">SAHA UNION PUBLIC </t>
  </si>
  <si>
    <t xml:space="preserve">UNION PIONEER PUBLIC </t>
  </si>
  <si>
    <t xml:space="preserve">NATION MULTIMEDIA GROUP </t>
  </si>
  <si>
    <t xml:space="preserve">       LIMITED</t>
  </si>
  <si>
    <t xml:space="preserve">     Total investment in securities available for sales - other companies</t>
  </si>
  <si>
    <t xml:space="preserve">Consumer </t>
  </si>
  <si>
    <t>Advertising</t>
  </si>
  <si>
    <t xml:space="preserve">SAHA UBOL NAKORN </t>
  </si>
  <si>
    <t xml:space="preserve">INTERNATIONAL LEATHER </t>
  </si>
  <si>
    <t xml:space="preserve">       FASHION CO., LTD.</t>
  </si>
  <si>
    <t xml:space="preserve">SAHA RATTANA NAKORN </t>
  </si>
  <si>
    <t xml:space="preserve">THAI SANWA FOODS </t>
  </si>
  <si>
    <t xml:space="preserve">       INDUSTRIAL CO., LTD.</t>
  </si>
  <si>
    <t>development</t>
  </si>
  <si>
    <t>Leather</t>
  </si>
  <si>
    <t>Leasing</t>
  </si>
  <si>
    <t>Milk</t>
  </si>
  <si>
    <t>Label</t>
  </si>
  <si>
    <t>Sauce</t>
  </si>
  <si>
    <t xml:space="preserve">MOLTEN ASIA POLYMER </t>
  </si>
  <si>
    <t xml:space="preserve">       PRODUCTS CO., LTD.</t>
  </si>
  <si>
    <t xml:space="preserve">INTERNATION KNITING MILLS </t>
  </si>
  <si>
    <t xml:space="preserve">MOLTEN (THAILAND) </t>
  </si>
  <si>
    <t xml:space="preserve">HIRAISEIMITSU </t>
  </si>
  <si>
    <t>service</t>
  </si>
  <si>
    <t xml:space="preserve">U.C.C. UESHIMA COFFEE </t>
  </si>
  <si>
    <t xml:space="preserve">COCKSEC CHEMICAL </t>
  </si>
  <si>
    <t xml:space="preserve">       INDUSTRY CO., LTD.</t>
  </si>
  <si>
    <t>Maintenance</t>
  </si>
  <si>
    <t>Broker</t>
  </si>
  <si>
    <t xml:space="preserve">KENMIN FOOD </t>
  </si>
  <si>
    <t xml:space="preserve">M B T S BROKING </t>
  </si>
  <si>
    <t xml:space="preserve">       SERVICE CO., LTD. </t>
  </si>
  <si>
    <t xml:space="preserve">SIAM TREE DEVELOPMENT </t>
  </si>
  <si>
    <t xml:space="preserve">          CO., LTD.</t>
  </si>
  <si>
    <t xml:space="preserve">SIAM COMMERCIAL </t>
  </si>
  <si>
    <t xml:space="preserve">RATCHASRIMA SHOPPING </t>
  </si>
  <si>
    <t xml:space="preserve">          COMPLEX CO., LTD.</t>
  </si>
  <si>
    <t xml:space="preserve">THAI HERBAL PRODUCTS </t>
  </si>
  <si>
    <t>Industrial</t>
  </si>
  <si>
    <t xml:space="preserve">AMATA (VIETNAM) </t>
  </si>
  <si>
    <t xml:space="preserve">IMPERIAL TECHNOLOGY </t>
  </si>
  <si>
    <t xml:space="preserve">          MANAGEMENT </t>
  </si>
  <si>
    <t xml:space="preserve">SOMPHO JAPAN INSURANCE </t>
  </si>
  <si>
    <t xml:space="preserve">          (THAILAND) CO., LTD.</t>
  </si>
  <si>
    <t xml:space="preserve">KHON KAEN VITHES SUKSA </t>
  </si>
  <si>
    <t>School</t>
  </si>
  <si>
    <t xml:space="preserve">UDORNPANYAWET HOSPITAL </t>
  </si>
  <si>
    <t xml:space="preserve">SIAM I - LOGISTICS </t>
  </si>
  <si>
    <t xml:space="preserve">DEEHON FARMACUTICAL </t>
  </si>
  <si>
    <t xml:space="preserve">          (THAILAND) CO., LTD. </t>
  </si>
  <si>
    <t xml:space="preserve">WASEDA EDUCATION </t>
  </si>
  <si>
    <t xml:space="preserve">BSC ENTERTAINMENT </t>
  </si>
  <si>
    <t xml:space="preserve">DAI SO SUNGKEAW </t>
  </si>
  <si>
    <t xml:space="preserve">MORGAN DE TOI </t>
  </si>
  <si>
    <t xml:space="preserve">OTSUKA SAHA ASIA </t>
  </si>
  <si>
    <t xml:space="preserve">          RESEARCH CO., LTD.</t>
  </si>
  <si>
    <t xml:space="preserve">THAI ASAHI KASEI </t>
  </si>
  <si>
    <t>THAI Q. P. CO., LTD.</t>
  </si>
  <si>
    <t xml:space="preserve">          SPANDEX CO., LTD.</t>
  </si>
  <si>
    <t xml:space="preserve">     Total general investment - other companies</t>
  </si>
  <si>
    <t>SAHA PATHANA INTER - HOLDING PUBLIC COMPANY LIMITED</t>
  </si>
  <si>
    <t>NOTES TO FINANCIAL STATEMENTS</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</si>
  <si>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</si>
  <si>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</si>
  <si>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</si>
  <si>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</si>
  <si>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</si>
  <si>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</si>
  <si>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</si>
  <si>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</si>
  <si>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</si>
  <si>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</si>
  <si>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</si>
  <si>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</si>
  <si>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</si>
  <si>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</si>
  <si>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</si>
  <si>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</si>
  <si>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</si>
  <si>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</si>
  <si>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</si>
  <si>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</si>
  <si>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</si>
  <si>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</si>
  <si>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</si>
  <si>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ERAWAN TEXTILE CO., LTD.</t>
  </si>
  <si>
    <t>BELLE MAISON (THAILAND)</t>
  </si>
  <si>
    <t>MCT HOLDING CO., LTD.</t>
  </si>
  <si>
    <t>S. APPAREL CO., LTD.</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</si>
  <si>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</si>
  <si>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</si>
  <si>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</si>
  <si>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</si>
  <si>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</si>
  <si>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</si>
  <si>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</si>
  <si>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</si>
  <si>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</si>
  <si>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</si>
  <si>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</si>
  <si>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Air refresher</t>
  </si>
  <si>
    <t>FAMILY GLOVE CO., LTD.</t>
  </si>
  <si>
    <t>Rubber glove</t>
  </si>
  <si>
    <t>CHAMP ACE CO., LTD.</t>
  </si>
  <si>
    <t>T.U.C ELASTIC CO., LTD.</t>
  </si>
  <si>
    <t>Power net</t>
  </si>
  <si>
    <t>SAHAPAT REAL ESTATE CO., LTD.</t>
  </si>
  <si>
    <t>Property developer</t>
  </si>
  <si>
    <t>K.R.S. LOGISTICS CO., LTD.</t>
  </si>
  <si>
    <t>Logistic</t>
  </si>
  <si>
    <t>BANGKOK NYLON PLC.</t>
  </si>
  <si>
    <t>BANGKOK RUBBER PLC.</t>
  </si>
  <si>
    <t>BOUTIQUE NEWCITY PLC.</t>
  </si>
  <si>
    <t>PAN ASIA FOOTWEAR PLC.</t>
  </si>
  <si>
    <t>Total</t>
  </si>
  <si>
    <t xml:space="preserve">       PUBLIC COMPANY LIMITED</t>
  </si>
  <si>
    <t>GENERAL GLASS CO., LTD.</t>
  </si>
  <si>
    <t>A, B, E, F</t>
  </si>
  <si>
    <t>A, B, C, E, F</t>
  </si>
  <si>
    <t>A, E, F</t>
  </si>
  <si>
    <t>A,  E, F</t>
  </si>
  <si>
    <t>A, F</t>
  </si>
  <si>
    <t>A, B, F</t>
  </si>
  <si>
    <t>THAI MONSTER CO., LTD.</t>
  </si>
  <si>
    <t>THAI SHIKIBO CO., LTD.</t>
  </si>
  <si>
    <t>RACHA UCHINO CO., LTD.</t>
  </si>
  <si>
    <t>THAI STAFLEX CO., LTD.</t>
  </si>
  <si>
    <t>THAI ARAI CO., LTD.</t>
  </si>
  <si>
    <t>THAI LOTTE CO., LTD.</t>
  </si>
  <si>
    <t>TREASURE HILLS CO., LTD.</t>
  </si>
  <si>
    <t>TAKE HI-TECH CO., LTD.</t>
  </si>
  <si>
    <t>Other companies</t>
  </si>
  <si>
    <t>The Company has no policy to hold financial instruments for speculation and trading.</t>
  </si>
  <si>
    <t>Financial statements in which the equity</t>
  </si>
  <si>
    <t>method is applied and separate financial statements</t>
  </si>
  <si>
    <t>5.  CASH AND CASH EQUIVALENTS</t>
  </si>
  <si>
    <t>Type  of business</t>
  </si>
  <si>
    <t>Paid-up capital</t>
  </si>
  <si>
    <t xml:space="preserve">Financial statements in which the </t>
  </si>
  <si>
    <t>of investment</t>
  </si>
  <si>
    <t>equity method is applied</t>
  </si>
  <si>
    <t>¥34,433</t>
  </si>
  <si>
    <t>JANOME (THAILAND) CO., LTD.</t>
  </si>
  <si>
    <t xml:space="preserve">Sewing </t>
  </si>
  <si>
    <t xml:space="preserve">machine </t>
  </si>
  <si>
    <t>Electronics</t>
  </si>
  <si>
    <t xml:space="preserve">HWATOR  (THAILAND) </t>
  </si>
  <si>
    <t>THAI SECOM PITAKKIJ</t>
  </si>
  <si>
    <t>SIAM  AUTOBACS CO., LTD.</t>
  </si>
  <si>
    <t xml:space="preserve">Unit : Baht </t>
  </si>
  <si>
    <t>Associated companies</t>
  </si>
  <si>
    <t>PAN LAND CO., LTD.</t>
  </si>
  <si>
    <t>K.T.Y INDUSTRY CO., LTD.</t>
  </si>
  <si>
    <t>THAI GUNZE CO., LTD.</t>
  </si>
  <si>
    <t>UNILEASE CO., LTD.</t>
  </si>
  <si>
    <t>THAI TAKAYA CO., LTD.</t>
  </si>
  <si>
    <t>DAIRY THAI CO., LTD.</t>
  </si>
  <si>
    <t>UNITED UTILITY CO., LTD.</t>
  </si>
  <si>
    <t>BOONRAVEE CO., LTD.</t>
  </si>
  <si>
    <t>SAHA SEREN CO., LTD.</t>
  </si>
  <si>
    <t>SAHA SEHWA CO., LTD.</t>
  </si>
  <si>
    <t>NUBOON CO., LTD.</t>
  </si>
  <si>
    <t>UNION FROST CO., LTD.</t>
  </si>
  <si>
    <t>- 12 -</t>
  </si>
  <si>
    <t>BANGKOK CLUB CO., LTD.</t>
  </si>
  <si>
    <t>NOBLE PLACE CO., LTD.</t>
  </si>
  <si>
    <t>AMATA CITY CO., LTD.</t>
  </si>
  <si>
    <t>WINSTORE CO., LTD.</t>
  </si>
  <si>
    <t>(Unit : Baht)</t>
  </si>
  <si>
    <t>Construction</t>
  </si>
  <si>
    <t>Park</t>
  </si>
  <si>
    <t>TOYO TEXTILE THAI CO., LTD.</t>
  </si>
  <si>
    <t xml:space="preserve">Land </t>
  </si>
  <si>
    <t>Sole</t>
  </si>
  <si>
    <t>Spinning, Dyeing</t>
  </si>
  <si>
    <t>Leather shoes</t>
  </si>
  <si>
    <t>Project</t>
  </si>
  <si>
    <t>Men's inner</t>
  </si>
  <si>
    <t xml:space="preserve">K.COMMERCIAL &amp; CONSTRUCTION </t>
  </si>
  <si>
    <t xml:space="preserve">A, F </t>
  </si>
  <si>
    <t>Auto part</t>
  </si>
  <si>
    <t xml:space="preserve">      CO., LTD.</t>
  </si>
  <si>
    <t>Ball</t>
  </si>
  <si>
    <t xml:space="preserve">SAMPAN TRAMITR CO., LTD. </t>
  </si>
  <si>
    <t>Products</t>
  </si>
  <si>
    <t>Plastic</t>
  </si>
  <si>
    <t>Coffee can</t>
  </si>
  <si>
    <t>Insecticide</t>
  </si>
  <si>
    <t>THAI FLYING MAINTENANCE</t>
  </si>
  <si>
    <t>Airplane</t>
  </si>
  <si>
    <t>Noodle</t>
  </si>
  <si>
    <t>A, E ,F</t>
  </si>
  <si>
    <t>Shopping</t>
  </si>
  <si>
    <t>center</t>
  </si>
  <si>
    <t>Department</t>
  </si>
  <si>
    <t xml:space="preserve">Store </t>
  </si>
  <si>
    <t>SRIRACHA AVEATION CO., LTD.</t>
  </si>
  <si>
    <t>and logistic</t>
  </si>
  <si>
    <t>THAI OZUKA CO., LTD.</t>
  </si>
  <si>
    <t>Total commitment</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</si>
  <si>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</si>
  <si>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</si>
  <si>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</si>
  <si>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</si>
  <si>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</si>
  <si>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</si>
  <si>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</si>
  <si>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</si>
  <si>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</si>
  <si>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 xml:space="preserve">          Note : Relationship</t>
  </si>
  <si>
    <t>D  Loan given by the Company</t>
  </si>
  <si>
    <t>E  Inter - company trading</t>
  </si>
  <si>
    <t>-</t>
  </si>
  <si>
    <t xml:space="preserve">                    C  Guaranteed by the Company</t>
  </si>
  <si>
    <t>(%)</t>
  </si>
  <si>
    <t>Distributor</t>
  </si>
  <si>
    <t>Security</t>
  </si>
  <si>
    <t>system</t>
  </si>
  <si>
    <t>Instant noodles</t>
  </si>
  <si>
    <t>Motorcycle</t>
  </si>
  <si>
    <t>accessories</t>
  </si>
  <si>
    <t xml:space="preserve">Embroidered </t>
  </si>
  <si>
    <t>Clothes</t>
  </si>
  <si>
    <t>parts</t>
  </si>
  <si>
    <t xml:space="preserve">Cosmetic </t>
  </si>
  <si>
    <t>Golf course</t>
  </si>
  <si>
    <t xml:space="preserve">TEXTILE PRESTIGE PUBLIC </t>
  </si>
  <si>
    <t xml:space="preserve">       COMPANY LIMITED</t>
  </si>
  <si>
    <t>A, C, E, F</t>
  </si>
  <si>
    <t>Bowling</t>
  </si>
  <si>
    <t xml:space="preserve">          LOGISTICS CO., LTD.</t>
  </si>
  <si>
    <t>Electric</t>
  </si>
  <si>
    <t>Product  lace</t>
  </si>
  <si>
    <t>circuit</t>
  </si>
  <si>
    <t xml:space="preserve">     (Less)  Provision for loss on decrease of investment</t>
  </si>
  <si>
    <t>Environment</t>
  </si>
  <si>
    <t xml:space="preserve">Beauty Service </t>
  </si>
  <si>
    <t>Spandex</t>
  </si>
  <si>
    <t>THAI BUNKA FASHION</t>
  </si>
  <si>
    <t xml:space="preserve">          Expenses</t>
  </si>
  <si>
    <t>Cost of electricity and steam</t>
  </si>
  <si>
    <t>Security expense</t>
  </si>
  <si>
    <t>Waste water treatment</t>
  </si>
  <si>
    <t>Water filtration expenses</t>
  </si>
  <si>
    <t>Analysis water expenses</t>
  </si>
  <si>
    <t>Other expenses</t>
  </si>
  <si>
    <t>Insurance premium</t>
  </si>
  <si>
    <t xml:space="preserve">     Property, plant and equipment </t>
  </si>
  <si>
    <t xml:space="preserve">     Net profit </t>
  </si>
  <si>
    <t>1</t>
  </si>
  <si>
    <t>2</t>
  </si>
  <si>
    <t>3</t>
  </si>
  <si>
    <t>4</t>
  </si>
  <si>
    <t xml:space="preserve">                 -</t>
  </si>
  <si>
    <t>5</t>
  </si>
  <si>
    <t>A,  E</t>
  </si>
  <si>
    <t>6</t>
  </si>
  <si>
    <t>7</t>
  </si>
  <si>
    <t>8</t>
  </si>
  <si>
    <t xml:space="preserve">           </t>
  </si>
  <si>
    <t>16</t>
  </si>
  <si>
    <t>17</t>
  </si>
  <si>
    <t>18</t>
  </si>
  <si>
    <t>19</t>
  </si>
  <si>
    <t>20</t>
  </si>
  <si>
    <t>21</t>
  </si>
  <si>
    <t>22</t>
  </si>
  <si>
    <t>23</t>
  </si>
  <si>
    <t>24</t>
  </si>
  <si>
    <t>25</t>
  </si>
  <si>
    <t>26</t>
  </si>
  <si>
    <t>27</t>
  </si>
  <si>
    <t>28</t>
  </si>
  <si>
    <t>29</t>
  </si>
  <si>
    <t>30</t>
  </si>
  <si>
    <t>31</t>
  </si>
  <si>
    <t>32</t>
  </si>
  <si>
    <t>33</t>
  </si>
  <si>
    <t>34</t>
  </si>
  <si>
    <t>A,C, E</t>
  </si>
  <si>
    <t>35</t>
  </si>
  <si>
    <t>36</t>
  </si>
  <si>
    <t>37</t>
  </si>
  <si>
    <t>38</t>
  </si>
  <si>
    <t>39</t>
  </si>
  <si>
    <t>40</t>
  </si>
  <si>
    <t>41</t>
  </si>
  <si>
    <t>42</t>
  </si>
  <si>
    <t>43</t>
  </si>
  <si>
    <t>44</t>
  </si>
  <si>
    <t xml:space="preserve">KEWPIE (THAILAND) </t>
  </si>
  <si>
    <t>45</t>
  </si>
  <si>
    <t>Beauty salon</t>
  </si>
  <si>
    <t xml:space="preserve">SRIRACHA BSC BOWLING </t>
  </si>
  <si>
    <t xml:space="preserve">Bowling </t>
  </si>
  <si>
    <t xml:space="preserve">MIT PATHANA HOME </t>
  </si>
  <si>
    <t xml:space="preserve">          SHOPPING CO., LTD.</t>
  </si>
  <si>
    <t xml:space="preserve">NEW CITY (BANGKOK) PUBLIC </t>
  </si>
  <si>
    <t xml:space="preserve">COMPANY  LIMITED </t>
  </si>
  <si>
    <t>COMPANY LIMITED</t>
  </si>
  <si>
    <t>Embroidery</t>
  </si>
  <si>
    <t>FAR EAST DDB PUBLIC</t>
  </si>
  <si>
    <t xml:space="preserve"> COMPANY LIMITED </t>
  </si>
  <si>
    <t>Rice</t>
  </si>
  <si>
    <t xml:space="preserve">PUBLIC COMPANY LIMITED </t>
  </si>
  <si>
    <t>PRESIDENT  BAKERY PUBLIC</t>
  </si>
  <si>
    <t>Land development expenses</t>
  </si>
  <si>
    <t>AND AS AT DECEMBER 31, 2010 (AUDITED)</t>
  </si>
  <si>
    <t>1.  GENERAL INFORMATION</t>
  </si>
  <si>
    <t xml:space="preserve">    </t>
  </si>
  <si>
    <t>- 5 -</t>
  </si>
  <si>
    <t>December 31, 2010</t>
  </si>
  <si>
    <t>PENS MARKETING AND</t>
  </si>
  <si>
    <t>DISTRIBUTION CO.,LTD.</t>
  </si>
  <si>
    <t xml:space="preserve"> Products</t>
  </si>
  <si>
    <t>A,F</t>
  </si>
  <si>
    <t xml:space="preserve">SSDC (TIGERTEX) </t>
  </si>
  <si>
    <t>HAIR SERVICE (THAI)</t>
  </si>
  <si>
    <t>EASTERN RUBBER CO., LTD.</t>
  </si>
  <si>
    <t>- 16 -</t>
  </si>
  <si>
    <t xml:space="preserve">THE MALL RATCHASIMA </t>
  </si>
  <si>
    <t>2011</t>
  </si>
  <si>
    <t>VND 365,996,400</t>
  </si>
  <si>
    <t xml:space="preserve">    As at December 31, 2010</t>
  </si>
  <si>
    <t>Accrued expenses</t>
  </si>
  <si>
    <t>Pricing policy</t>
  </si>
  <si>
    <t xml:space="preserve">          Revenues</t>
  </si>
  <si>
    <t>0.5 - 1% of guarantee</t>
  </si>
  <si>
    <t>Electricity price not exceed selling price of</t>
  </si>
  <si>
    <t xml:space="preserve">     Provincial Electricity Authority </t>
  </si>
  <si>
    <t xml:space="preserve">Steam price not less than purchasing price </t>
  </si>
  <si>
    <t xml:space="preserve">    of Saha Cogen (Chonburi) Plc.</t>
  </si>
  <si>
    <t>At agreed rate reference to service nature</t>
  </si>
  <si>
    <t>Based on location and cost of investment</t>
  </si>
  <si>
    <t xml:space="preserve">Not exceed selling price of Provincial </t>
  </si>
  <si>
    <t xml:space="preserve">    Waterworks Authority</t>
  </si>
  <si>
    <t xml:space="preserve">At the rate in agreement by considering </t>
  </si>
  <si>
    <t xml:space="preserve">    from service nature, amount, periods </t>
  </si>
  <si>
    <t xml:space="preserve">    and cost of service</t>
  </si>
  <si>
    <t>Waste water Treatment income</t>
  </si>
  <si>
    <t xml:space="preserve">At the rate in agreement depend on and </t>
  </si>
  <si>
    <t xml:space="preserve">     waste water quantity</t>
  </si>
  <si>
    <t xml:space="preserve">     other customers</t>
  </si>
  <si>
    <t>At the rate indicated in agreement</t>
  </si>
  <si>
    <t>Financial statements</t>
  </si>
  <si>
    <t>Separate financial statement</t>
  </si>
  <si>
    <t xml:space="preserve">Electricity cost at the rate of Provincial </t>
  </si>
  <si>
    <t xml:space="preserve">     Electricity Authority less discount rate</t>
  </si>
  <si>
    <t>Steam cost at the rate in agreement</t>
  </si>
  <si>
    <t xml:space="preserve">Electricity for Water filtration </t>
  </si>
  <si>
    <t xml:space="preserve">       and water treatment</t>
  </si>
  <si>
    <t>At the rate in agreement reference to</t>
  </si>
  <si>
    <t xml:space="preserve">     area of  service</t>
  </si>
  <si>
    <t xml:space="preserve">At the rate in agreement and actual </t>
  </si>
  <si>
    <t xml:space="preserve">     quantity used of equipment, normal </t>
  </si>
  <si>
    <t xml:space="preserve">     market price</t>
  </si>
  <si>
    <t xml:space="preserve">      Based on market price closed to other</t>
  </si>
  <si>
    <t xml:space="preserve">       servants in the same services line</t>
  </si>
  <si>
    <t>Based on plan, size of building, materials</t>
  </si>
  <si>
    <t xml:space="preserve">and decoration technical </t>
  </si>
  <si>
    <t xml:space="preserve">       Based on market price closed to other</t>
  </si>
  <si>
    <t xml:space="preserve">        servants in the same services line</t>
  </si>
  <si>
    <t xml:space="preserve"> - 8 -</t>
  </si>
  <si>
    <t xml:space="preserve"> - 9 -</t>
  </si>
  <si>
    <t xml:space="preserve"> - 10 -</t>
  </si>
  <si>
    <t>- 11 -</t>
  </si>
  <si>
    <t>- 22 -</t>
  </si>
  <si>
    <t>0-13*</t>
  </si>
  <si>
    <t>TMO97**</t>
  </si>
  <si>
    <t>- 23 -</t>
  </si>
  <si>
    <t>- 25 -</t>
  </si>
  <si>
    <t>- 26 -</t>
  </si>
  <si>
    <t xml:space="preserve">      Cost:</t>
  </si>
  <si>
    <t xml:space="preserve">          As at December 31, 2009</t>
  </si>
  <si>
    <t xml:space="preserve">               Purchases</t>
  </si>
  <si>
    <t xml:space="preserve">               Disposal or amortization</t>
  </si>
  <si>
    <t xml:space="preserve">          As at March 31, 2010</t>
  </si>
  <si>
    <t xml:space="preserve">          As at December 31, 2010</t>
  </si>
  <si>
    <t xml:space="preserve">     Accumulated depreciation</t>
  </si>
  <si>
    <t xml:space="preserve">                Depreciation</t>
  </si>
  <si>
    <t xml:space="preserve">                Disposal</t>
  </si>
  <si>
    <t xml:space="preserve">     Provision for impairment</t>
  </si>
  <si>
    <t xml:space="preserve">          Increase</t>
  </si>
  <si>
    <t xml:space="preserve">          Decrease</t>
  </si>
  <si>
    <t xml:space="preserve">      Net book value</t>
  </si>
  <si>
    <t>Vehicles</t>
  </si>
  <si>
    <t>Equipment</t>
  </si>
  <si>
    <t>Office equipment</t>
  </si>
  <si>
    <t>Work in progress</t>
  </si>
  <si>
    <t>and others</t>
  </si>
  <si>
    <t>Contents</t>
  </si>
  <si>
    <t xml:space="preserve">            TAS 1 (Revised 2009)</t>
  </si>
  <si>
    <t>Presentation of Financial Statements</t>
  </si>
  <si>
    <t xml:space="preserve">            TAS 2 (Revised 2009)</t>
  </si>
  <si>
    <t>Inventories</t>
  </si>
  <si>
    <t xml:space="preserve">            TAS 7 (Revised 2009)</t>
  </si>
  <si>
    <t xml:space="preserve">Statements of Cash Flows </t>
  </si>
  <si>
    <t xml:space="preserve">            TAS 8 (Revised 2009)</t>
  </si>
  <si>
    <t xml:space="preserve">            TAS 10 (Revised 2009)</t>
  </si>
  <si>
    <t xml:space="preserve">Events After the Reporting Period </t>
  </si>
  <si>
    <t xml:space="preserve">            TAS 16 (Revised 2009)</t>
  </si>
  <si>
    <t>Property, Plant and Equipment</t>
  </si>
  <si>
    <t xml:space="preserve">            TAS 17 (Revised 2009)</t>
  </si>
  <si>
    <t>Leases</t>
  </si>
  <si>
    <t xml:space="preserve">            TAS 18 (Revised 2009)</t>
  </si>
  <si>
    <t>Revenue</t>
  </si>
  <si>
    <t xml:space="preserve">            TAS 19</t>
  </si>
  <si>
    <t>Employee Benefits</t>
  </si>
  <si>
    <t xml:space="preserve">            TAS 23 (Revised 2009)</t>
  </si>
  <si>
    <t>Borrowing Costs</t>
  </si>
  <si>
    <t xml:space="preserve">            TAS 24 (Revised 2009)</t>
  </si>
  <si>
    <t>Related Party Disclosures</t>
  </si>
  <si>
    <t xml:space="preserve">            TAS 33 (Revised 2009)</t>
  </si>
  <si>
    <t>Earnings per Share</t>
  </si>
  <si>
    <t xml:space="preserve">            TAS 34 (Revised 2009)</t>
  </si>
  <si>
    <t>Interim Financial Reporting</t>
  </si>
  <si>
    <t xml:space="preserve">            TAS 36 (Revised 2009)</t>
  </si>
  <si>
    <t>Impairment of Assets</t>
  </si>
  <si>
    <t xml:space="preserve">            TAS 37 (Revised 2009)</t>
  </si>
  <si>
    <t>Provisions, Contingent Liabilities and Contingent Assets</t>
  </si>
  <si>
    <t xml:space="preserve">            TAS 38 (Revised 2009)</t>
  </si>
  <si>
    <t>Intangible Assets</t>
  </si>
  <si>
    <t xml:space="preserve">            TAS 40 (Revised 2009)</t>
  </si>
  <si>
    <t>Investment Property</t>
  </si>
  <si>
    <t xml:space="preserve">            TAS 27 (Revised 2009)</t>
  </si>
  <si>
    <t xml:space="preserve">            TAS 28 (Revised 2009)</t>
  </si>
  <si>
    <t xml:space="preserve">            TAS 31 (Revised 2009)</t>
  </si>
  <si>
    <t>Consolidated and Separate Financial statement</t>
  </si>
  <si>
    <t>Investments in Associates</t>
  </si>
  <si>
    <t>Interests in Joint Venture</t>
  </si>
  <si>
    <t xml:space="preserve">            TAS 12  </t>
  </si>
  <si>
    <t>Income Taxes</t>
  </si>
  <si>
    <t xml:space="preserve">            TAS 20 (Revised 2009)</t>
  </si>
  <si>
    <t xml:space="preserve">Accounting for Government Grants and Disclosure of </t>
  </si>
  <si>
    <t xml:space="preserve">            TAS 21 (Revised 2009)</t>
  </si>
  <si>
    <t>The Effects of Changes in Foreign Exchange Rate</t>
  </si>
  <si>
    <t xml:space="preserve">            TSIC 10 </t>
  </si>
  <si>
    <t xml:space="preserve">Government Assistance-No Specific Relation to Operating </t>
  </si>
  <si>
    <t xml:space="preserve">            TSIC 21</t>
  </si>
  <si>
    <t>Income Taxes- Recovery of Revalued Non-Depreciable Assets</t>
  </si>
  <si>
    <t xml:space="preserve">            TSIC 25</t>
  </si>
  <si>
    <t xml:space="preserve">Income Taxes- Changes in the Tax Status of an Enterprises or </t>
  </si>
  <si>
    <t>4.  EFFECTS OF CHANGES IN ACCOUNTING POLICY</t>
  </si>
  <si>
    <t xml:space="preserve">     4.1  Employee benefits</t>
  </si>
  <si>
    <t>4.  EFFECTS OF CHANGES IN ACCOUNTING POLICY (CONTINUED)</t>
  </si>
  <si>
    <t>Real estate under to buy and to sell contract</t>
  </si>
  <si>
    <t xml:space="preserve">     4.3  Investment properties</t>
  </si>
  <si>
    <t>Real estate for sale</t>
  </si>
  <si>
    <t>Investment properties</t>
  </si>
  <si>
    <t xml:space="preserve">     Add Unrealized gain from adjust fair value</t>
  </si>
  <si>
    <t xml:space="preserve">     Less Provision for impairment loss</t>
  </si>
  <si>
    <t>THAI  KOBASHI CO.,LTD.</t>
  </si>
  <si>
    <t>- 20 -</t>
  </si>
  <si>
    <t>At rate 3.50-8.00% of net sale volume</t>
  </si>
  <si>
    <t>(Restated)</t>
  </si>
  <si>
    <t>Separate financial</t>
  </si>
  <si>
    <t>Cost of sales</t>
  </si>
  <si>
    <t xml:space="preserve">Net profit </t>
  </si>
  <si>
    <t>2.  BASIS OF PREPARATION OF INTERIM FINANCIAL STATEMENTS</t>
  </si>
  <si>
    <t>2.  BASIS OF PREPARATION OF INTERIM FINANCIAL STATEMENTS (CONTINUED)</t>
  </si>
  <si>
    <t>- 2 -</t>
  </si>
  <si>
    <t xml:space="preserve">            TAS 26</t>
  </si>
  <si>
    <t>3.  CHANGE IN ACCOUNTING POLICIES</t>
  </si>
  <si>
    <t xml:space="preserve">     statements for the year ended December 31, 2010 except for the following matters:</t>
  </si>
  <si>
    <t xml:space="preserve">     3.1  Presentation of Financial Statements</t>
  </si>
  <si>
    <t>•   Statement of financial position</t>
  </si>
  <si>
    <t>•   Statement of comprehensive income</t>
  </si>
  <si>
    <t>•   Statement of changes in shareholders' equity</t>
  </si>
  <si>
    <t>•   Notes to the financial statements</t>
  </si>
  <si>
    <t>- 3 -</t>
  </si>
  <si>
    <t>These interim financial statements have been prepared by using the accounting policy and estimates of the financial</t>
  </si>
  <si>
    <t xml:space="preserve">     accounting  policies as follows:</t>
  </si>
  <si>
    <t xml:space="preserve">     financial statements comprises:</t>
  </si>
  <si>
    <t>3.  CHANGE IN ACCOUNTING POLICIES (CONTINUED)</t>
  </si>
  <si>
    <t xml:space="preserve">   its Shareholders</t>
  </si>
  <si>
    <t>Accounting Policies, Changes in Accounting Estimates and</t>
  </si>
  <si>
    <t xml:space="preserve">   Errors</t>
  </si>
  <si>
    <t xml:space="preserve">   Government Assistance</t>
  </si>
  <si>
    <t xml:space="preserve">   Activities</t>
  </si>
  <si>
    <t xml:space="preserve">     3.2  Property, Plant and Equipment</t>
  </si>
  <si>
    <t xml:space="preserve">   depreciation.</t>
  </si>
  <si>
    <t xml:space="preserve">   components has material cost compare to total cost of such assets</t>
  </si>
  <si>
    <t xml:space="preserve">   to be reviewed at least at each financial year-end.</t>
  </si>
  <si>
    <t xml:space="preserve">            3.2.2  The depreciation  charge has  to be  determined separately  for each  significant  part of  an assets,  when each of</t>
  </si>
  <si>
    <t>- 4 -</t>
  </si>
  <si>
    <t xml:space="preserve">in which the equity </t>
  </si>
  <si>
    <t>method is applied</t>
  </si>
  <si>
    <t xml:space="preserve">     adopted in the preparation of these interim financial statements as following:</t>
  </si>
  <si>
    <t>Property, plant and equipment</t>
  </si>
  <si>
    <t>Cash and  cash equivalents consist of cash on hand, deposit at bank and financial institution.</t>
  </si>
  <si>
    <t>Cash on hand</t>
  </si>
  <si>
    <t>Current accounts</t>
  </si>
  <si>
    <t>Savings deposit</t>
  </si>
  <si>
    <t>Less  Allowance for doubtful accounts</t>
  </si>
  <si>
    <t>Undue</t>
  </si>
  <si>
    <t>From 1 month to 3 months</t>
  </si>
  <si>
    <t>Over 3 months to 6 months</t>
  </si>
  <si>
    <t>Over 6 months to 12 months</t>
  </si>
  <si>
    <t xml:space="preserve">Over 12 months </t>
  </si>
  <si>
    <t xml:space="preserve"> - 7 -</t>
  </si>
  <si>
    <t>Fair value of investment in associated companies consist of :</t>
  </si>
  <si>
    <t xml:space="preserve"> - 18 -</t>
  </si>
  <si>
    <t>- 19 -</t>
  </si>
  <si>
    <t>Bank overdrafts</t>
  </si>
  <si>
    <t>Loans from banks</t>
  </si>
  <si>
    <t>The Company  has long - term loans  with  banks  as follows :</t>
  </si>
  <si>
    <r>
      <t>Long - term loans</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</si>
</sst>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t&quot;$&quot;#,##0_);\(\t&quot;$&quot;#,##0\)"/>
    <numFmt numFmtId="200" formatCode="\t&quot;$&quot;#,##0_);[Red]\(\t&quot;$&quot;#,##0\)"/>
    <numFmt numFmtId="201" formatCode="\t&quot;$&quot;#,##0.00_);\(\t&quot;$&quot;#,##0.00\)"/>
    <numFmt numFmtId="202" formatCode="\t&quot;$&quot;#,##0.00_);[Red]\(\t&quot;$&quot;#,##0.00\)"/>
    <numFmt numFmtId="203" formatCode="#,##0_);[Red]\(#,##0.00\)"/>
    <numFmt numFmtId="204" formatCode="#,##0.00_);[Black]\(#,##0.00\)\ "/>
    <numFmt numFmtId="205" formatCode="#,##0_);[Black]\(#,##0\)"/>
    <numFmt numFmtId="206" formatCode="#,##0\);\(#,##0\)"/>
    <numFmt numFmtId="207" formatCode="#,##0\ ;[Red]\(#,##0\)"/>
    <numFmt numFmtId="208" formatCode="#,##0.00\ ;[Red]\(#,##0.00\)"/>
    <numFmt numFmtId="209" formatCode="#,##0.00_);[Red]\(#,##0.0\)"/>
    <numFmt numFmtId="210" formatCode="#,##0.00\ ;\(#,##0.00\)"/>
    <numFmt numFmtId="211" formatCode="#,##0.00_);[Blue]\(#,##0.00\)"/>
    <numFmt numFmtId="212" formatCode="#,##0_);[Blue]\(#,##0\)"/>
    <numFmt numFmtId="213" formatCode="##,##0.00_);\(#,##0.00\)"/>
    <numFmt numFmtId="214" formatCode="_-* #,##0_-;\-* #,##0_-;_-* &quot;-&quot;??_-;_-@_-"/>
    <numFmt numFmtId="215" formatCode="#,##0.00_);\(#,##0.0000\)"/>
    <numFmt numFmtId="216" formatCode="##,##0_);\(#,##0\)"/>
    <numFmt numFmtId="217" formatCode="#,##0_);\(#,##0.00\)"/>
    <numFmt numFmtId="218" formatCode="###0.00_);[Red]\(###0.00\)"/>
    <numFmt numFmtId="219" formatCode="[$-101041E]d\ mmmm\ yyyy;@"/>
    <numFmt numFmtId="220" formatCode="[$-1010409]d\ mmmm\ yyyy;@"/>
    <numFmt numFmtId="221" formatCode="#,##0;\(#,##0\)"/>
    <numFmt numFmtId="222" formatCode="_-* #,##0.000_-;\-* #,##0.000_-;_-* &quot;-&quot;??_-;_-@_-"/>
    <numFmt numFmtId="223" formatCode="#,##0.00;\(#,##0.00\)"/>
    <numFmt numFmtId="224" formatCode="_(* #,##0.00_);_(* \(#,##0.00\);_(* &quot;-&quot;_);_(@_)"/>
    <numFmt numFmtId="225" formatCode="_ * #,##0_ ;_ * \-#,##0_ ;_ * \-??_ ;_ @_ "/>
    <numFmt numFmtId="226" formatCode="#,##0.0;\-#,##0.0"/>
    <numFmt numFmtId="227" formatCode="##,##0.00_)"/>
    <numFmt numFmtId="228" formatCode="#,##0.00_);[Black]\(#,##0.00\)"/>
    <numFmt numFmtId="229" formatCode="#,##0.00;[Red]#,##0.00"/>
    <numFmt numFmtId="230" formatCode="#,##0;\(#,##0.00\)"/>
    <numFmt numFmtId="231" formatCode="#,##0.00_);[Red]\(#,##0.0000\)"/>
    <numFmt numFmtId="232" formatCode="#,##0.00_);[Blue]\(#,##0.0000\)"/>
    <numFmt numFmtId="233" formatCode="_-* #,##0.00_-;\(#,##0.00\);0.00_-"/>
    <numFmt numFmtId="234" formatCode="#,##0.00\ ;\(#,##0.00.00\)"/>
    <numFmt numFmtId="235" formatCode="_(* #,##0.00_);_(* \(#,##0.00\);0.00_);_(@_)"/>
    <numFmt numFmtId="236" formatCode="_(* #,##0.00_);_(* \(#,##0.00\);_(* &quot;-           &quot;_);_(@_)"/>
    <numFmt numFmtId="237" formatCode="_(* #,##0_);_(* \(#,##0\)"/>
    <numFmt numFmtId="238" formatCode="_-* #,##0.000_-;\(#,##0.000\);0.000_-"/>
    <numFmt numFmtId="239" formatCode="#,##0.00_);\(#,##0.00\)"/>
    <numFmt numFmtId="240" formatCode="##,#00.00\ ;\(#,##0.00\)"/>
    <numFmt numFmtId="241" formatCode="##,##0.00_)\ ;\(#,##0.00\)"/>
    <numFmt numFmtId="242" formatCode="_-* #,##0.00_-;\(#,##0.00\)"/>
    <numFmt numFmtId="243" formatCode="_-* #,##0.00_-;\(#,##0.00\);_-* \-??_-;_-@_-"/>
    <numFmt numFmtId="244" formatCode="#,##0_);\(#,###\)"/>
    <numFmt numFmtId="245" formatCode="_(* #,##0.0_);_(* \(#,##0.0\);_(* &quot;-&quot;??_);_(@_)"/>
    <numFmt numFmtId="246" formatCode="#,##0.00_);\(#,###.00\)"/>
    <numFmt numFmtId="247" formatCode="_(* #,##0.0_);_(* \(#,##0.0\)"/>
    <numFmt numFmtId="248" formatCode="_(* #,##0.00_);_(* \(#,##0.00\)"/>
    <numFmt numFmtId="249" formatCode="#,##0.0_);\(#,###.0\)"/>
  </numFmts>
  <fonts count="54">
    <font>
      <sz val="14"/>
      <name val="Cordia New"/>
      <family val="0"/>
    </font>
    <font>
      <sz val="12"/>
      <name val="Helv"/>
      <family val="0"/>
    </font>
    <font>
      <sz val="16"/>
      <name val="AngsanaUPC"/>
      <family val="1"/>
    </font>
    <font>
      <b/>
      <sz val="16"/>
      <name val="AngsanaUPC"/>
      <family val="1"/>
    </font>
    <font>
      <u val="single"/>
      <sz val="16"/>
      <name val="AngsanaUPC"/>
      <family val="1"/>
    </font>
    <font>
      <sz val="16"/>
      <name val="Cordia New"/>
      <family val="2"/>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sz val="15"/>
      <name val="AngsanaUPC"/>
      <family val="1"/>
    </font>
    <font>
      <b/>
      <sz val="13"/>
      <name val="AngsanaUPC"/>
      <family val="1"/>
    </font>
    <font>
      <sz val="13"/>
      <name val="AngsanaUPC"/>
      <family val="1"/>
    </font>
    <font>
      <u val="single"/>
      <sz val="13.3"/>
      <color indexed="12"/>
      <name val="Cordia New"/>
      <family val="2"/>
    </font>
    <font>
      <u val="single"/>
      <sz val="13.3"/>
      <color indexed="36"/>
      <name val="Cordia New"/>
      <family val="2"/>
    </font>
    <font>
      <sz val="12"/>
      <name val="Angsana New"/>
      <family val="1"/>
    </font>
    <font>
      <sz val="16"/>
      <name val="Angsana New"/>
      <family val="1"/>
    </font>
    <font>
      <b/>
      <sz val="16"/>
      <name val="Angsana New"/>
      <family val="1"/>
    </font>
    <font>
      <sz val="10"/>
      <name val="Arial"/>
      <family val="2"/>
    </font>
    <font>
      <b/>
      <sz val="16"/>
      <color indexed="8"/>
      <name val="AngsanaUPC"/>
      <family val="1"/>
    </font>
    <font>
      <sz val="11.5"/>
      <name val="AngsanaUPC"/>
      <family val="1"/>
    </font>
    <font>
      <u val="single"/>
      <sz val="16"/>
      <name val="Angsana New"/>
      <family val="1"/>
    </font>
    <font>
      <sz val="14"/>
      <name val="BrowalliaUPC"/>
      <family val="2"/>
    </font>
    <font>
      <sz val="10"/>
      <name val="Courier New"/>
      <family val="3"/>
    </font>
    <font>
      <b/>
      <i/>
      <sz val="16"/>
      <name val="Angsana New"/>
      <family val="1"/>
    </font>
    <font>
      <i/>
      <sz val="16"/>
      <name val="Angsana New"/>
      <family val="1"/>
    </font>
    <font>
      <sz val="15"/>
      <name val="Angsana New"/>
      <family val="1"/>
    </font>
    <font>
      <sz val="16"/>
      <color indexed="8"/>
      <name val="Angsana New"/>
      <family val="1"/>
    </font>
    <font>
      <sz val="16"/>
      <color indexed="8"/>
      <name val="AngsanaUPC"/>
      <family val="1"/>
    </font>
    <font>
      <sz val="15"/>
      <color indexed="8"/>
      <name val="AngsanaUPC"/>
      <family val="1"/>
    </font>
    <font>
      <i/>
      <sz val="16"/>
      <color indexed="8"/>
      <name val="AngsanaUPC"/>
      <family val="1"/>
    </font>
    <font>
      <b/>
      <i/>
      <sz val="16"/>
      <color indexed="8"/>
      <name val="AngsanaUPC"/>
      <family val="1"/>
    </font>
    <font>
      <sz val="12"/>
      <color indexed="8"/>
      <name val="AngsanaUPC"/>
      <family val="1"/>
    </font>
    <font>
      <sz val="11"/>
      <color indexed="8"/>
      <name val="Calibri"/>
      <family val="2"/>
    </font>
    <font>
      <sz val="11"/>
      <color indexed="9"/>
      <name val="Calibri"/>
      <family val="2"/>
    </font>
    <font>
      <sz val="14"/>
      <color indexed="8"/>
      <name val="AngsanaUPC"/>
      <family val="2"/>
    </font>
    <font>
      <sz val="14"/>
      <color indexed="8"/>
      <name val="Angsana New"/>
      <family val="2"/>
    </font>
    <font>
      <b/>
      <sz val="11"/>
      <color indexed="52"/>
      <name val="Calibri"/>
      <family val="2"/>
    </font>
    <font>
      <sz val="11"/>
      <color indexed="10"/>
      <name val="Calibri"/>
      <family val="2"/>
    </font>
    <font>
      <i/>
      <sz val="11"/>
      <color indexed="23"/>
      <name val="Calibri"/>
      <family val="2"/>
    </font>
    <font>
      <b/>
      <sz val="18"/>
      <color indexed="62"/>
      <name val="Cambria"/>
      <family val="2"/>
    </font>
    <font>
      <b/>
      <sz val="11"/>
      <color indexed="9"/>
      <name val="Calibri"/>
      <family val="2"/>
    </font>
    <font>
      <sz val="11"/>
      <color indexed="52"/>
      <name val="Calibri"/>
      <family val="2"/>
    </font>
    <font>
      <sz val="11"/>
      <color indexed="17"/>
      <name val="Calibri"/>
      <family val="2"/>
    </font>
    <font>
      <sz val="11"/>
      <color indexed="62"/>
      <name val="Calibri"/>
      <family val="2"/>
    </font>
    <font>
      <sz val="11"/>
      <color indexed="60"/>
      <name val="Calibri"/>
      <family val="2"/>
    </font>
    <font>
      <b/>
      <sz val="11"/>
      <color indexed="8"/>
      <name val="Calibri"/>
      <family val="2"/>
    </font>
    <font>
      <sz val="11"/>
      <color indexed="2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color indexed="63"/>
      </right>
      <top>
        <color indexed="63"/>
      </top>
      <bottom style="hair"/>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4"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190" fontId="20" fillId="0" borderId="0" applyFont="0" applyFill="0" applyBorder="0" applyAlignment="0" applyProtection="0"/>
    <xf numFmtId="187" fontId="2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20" fillId="0" borderId="0">
      <alignment/>
      <protection/>
    </xf>
    <xf numFmtId="0" fontId="2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9" fillId="10"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9" fontId="0" fillId="0" borderId="0" applyFill="0" applyBorder="0" applyAlignment="0" applyProtection="0"/>
    <xf numFmtId="221" fontId="0" fillId="0" borderId="0" applyFill="0" applyBorder="0" applyAlignment="0" applyProtection="0"/>
    <xf numFmtId="0" fontId="42" fillId="0" borderId="0" applyNumberFormat="0" applyFill="0" applyBorder="0" applyAlignment="0" applyProtection="0"/>
    <xf numFmtId="0" fontId="43" fillId="11" borderId="2" applyNumberFormat="0" applyAlignment="0" applyProtection="0"/>
    <xf numFmtId="0" fontId="44" fillId="0" borderId="3" applyNumberFormat="0" applyFill="0" applyAlignment="0" applyProtection="0"/>
    <xf numFmtId="0" fontId="45" fillId="12" borderId="0" applyNumberFormat="0" applyBorder="0" applyAlignment="0" applyProtection="0"/>
    <xf numFmtId="0" fontId="0" fillId="0" borderId="0">
      <alignment/>
      <protection/>
    </xf>
    <xf numFmtId="39" fontId="1" fillId="0" borderId="0">
      <alignment/>
      <protection/>
    </xf>
    <xf numFmtId="39" fontId="25" fillId="0" borderId="0">
      <alignment/>
      <protection/>
    </xf>
    <xf numFmtId="0" fontId="6" fillId="0" borderId="0">
      <alignment/>
      <protection/>
    </xf>
    <xf numFmtId="39" fontId="1" fillId="0" borderId="0">
      <alignment/>
      <protection/>
    </xf>
    <xf numFmtId="0" fontId="0" fillId="0" borderId="0">
      <alignment/>
      <protection/>
    </xf>
    <xf numFmtId="0" fontId="0" fillId="0" borderId="0">
      <alignment/>
      <protection/>
    </xf>
    <xf numFmtId="0" fontId="0" fillId="0" borderId="0">
      <alignment/>
      <protection/>
    </xf>
    <xf numFmtId="0" fontId="46" fillId="7" borderId="1" applyNumberFormat="0" applyAlignment="0" applyProtection="0"/>
    <xf numFmtId="0" fontId="47" fillId="7" borderId="0" applyNumberFormat="0" applyBorder="0" applyAlignment="0" applyProtection="0"/>
    <xf numFmtId="0" fontId="48" fillId="0" borderId="4" applyNumberFormat="0" applyFill="0" applyAlignment="0" applyProtection="0"/>
    <xf numFmtId="0" fontId="49" fillId="13" borderId="0" applyNumberFormat="0" applyBorder="0" applyAlignment="0" applyProtection="0"/>
    <xf numFmtId="0" fontId="36" fillId="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9" borderId="0" applyNumberFormat="0" applyBorder="0" applyAlignment="0" applyProtection="0"/>
    <xf numFmtId="0" fontId="36" fillId="17" borderId="0" applyNumberFormat="0" applyBorder="0" applyAlignment="0" applyProtection="0"/>
    <xf numFmtId="0" fontId="50" fillId="10" borderId="5" applyNumberFormat="0" applyAlignment="0" applyProtection="0"/>
    <xf numFmtId="0" fontId="0" fillId="4" borderId="6" applyNumberFormat="0" applyFont="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cellStyleXfs>
  <cellXfs count="850">
    <xf numFmtId="0" fontId="0" fillId="0" borderId="0" xfId="0" applyAlignment="1">
      <alignment/>
    </xf>
    <xf numFmtId="0" fontId="2" fillId="0" borderId="0" xfId="0" applyFont="1" applyAlignment="1">
      <alignment/>
    </xf>
    <xf numFmtId="0" fontId="3" fillId="0" borderId="0" xfId="0" applyFont="1" applyAlignment="1">
      <alignment/>
    </xf>
    <xf numFmtId="40" fontId="2" fillId="0" borderId="0" xfId="0" applyNumberFormat="1" applyFont="1" applyAlignment="1">
      <alignment/>
    </xf>
    <xf numFmtId="40" fontId="3" fillId="0" borderId="0" xfId="0" applyNumberFormat="1" applyFont="1" applyAlignment="1">
      <alignment/>
    </xf>
    <xf numFmtId="40" fontId="2" fillId="0" borderId="0" xfId="146" applyNumberFormat="1" applyFont="1" applyAlignment="1" applyProtection="1">
      <alignment/>
      <protection/>
    </xf>
    <xf numFmtId="40" fontId="2" fillId="0" borderId="0" xfId="146" applyNumberFormat="1" applyFont="1" applyAlignment="1">
      <alignment/>
      <protection/>
    </xf>
    <xf numFmtId="40" fontId="2" fillId="0" borderId="0" xfId="0" applyNumberFormat="1" applyFont="1" applyBorder="1" applyAlignment="1">
      <alignment/>
    </xf>
    <xf numFmtId="40" fontId="2" fillId="0" borderId="0" xfId="146" applyNumberFormat="1" applyFont="1" applyAlignment="1">
      <alignment horizontal="center"/>
      <protection/>
    </xf>
    <xf numFmtId="207" fontId="13" fillId="0" borderId="10" xfId="146" applyNumberFormat="1" applyFont="1" applyFill="1" applyBorder="1" applyAlignment="1">
      <alignment/>
      <protection/>
    </xf>
    <xf numFmtId="207" fontId="13" fillId="0" borderId="10" xfId="146" applyNumberFormat="1" applyFont="1" applyFill="1" applyBorder="1" applyAlignment="1">
      <alignment horizontal="center"/>
      <protection/>
    </xf>
    <xf numFmtId="0" fontId="8" fillId="0" borderId="0" xfId="0" applyFont="1" applyFill="1" applyBorder="1" applyAlignment="1">
      <alignment horizontal="left"/>
    </xf>
    <xf numFmtId="39" fontId="3" fillId="0" borderId="0" xfId="146" applyNumberFormat="1" applyFont="1" applyFill="1" applyAlignment="1" applyProtection="1">
      <alignment/>
      <protection/>
    </xf>
    <xf numFmtId="39" fontId="2" fillId="0" borderId="0" xfId="146" applyNumberFormat="1" applyFont="1" applyFill="1" applyAlignment="1" applyProtection="1">
      <alignment/>
      <protection/>
    </xf>
    <xf numFmtId="39" fontId="2" fillId="0" borderId="0" xfId="0" applyNumberFormat="1" applyFont="1" applyFill="1" applyAlignment="1">
      <alignment/>
    </xf>
    <xf numFmtId="211" fontId="18" fillId="0" borderId="0" xfId="0" applyNumberFormat="1" applyFont="1" applyFill="1" applyAlignment="1">
      <alignment/>
    </xf>
    <xf numFmtId="39" fontId="2" fillId="0" borderId="0" xfId="146" applyNumberFormat="1" applyFont="1" applyFill="1" applyAlignment="1">
      <alignment/>
      <protection/>
    </xf>
    <xf numFmtId="39" fontId="2" fillId="0" borderId="0" xfId="146" applyNumberFormat="1" applyFont="1" applyFill="1" applyAlignment="1">
      <alignment horizontal="center"/>
      <protection/>
    </xf>
    <xf numFmtId="39" fontId="2" fillId="0" borderId="10" xfId="146" applyNumberFormat="1" applyFont="1" applyFill="1" applyBorder="1" applyAlignment="1">
      <alignment horizontal="right"/>
      <protection/>
    </xf>
    <xf numFmtId="39" fontId="2" fillId="0" borderId="10" xfId="146" applyNumberFormat="1" applyFont="1" applyFill="1" applyBorder="1" applyAlignment="1">
      <alignment horizontal="center"/>
      <protection/>
    </xf>
    <xf numFmtId="39" fontId="2" fillId="0" borderId="0" xfId="146" applyNumberFormat="1" applyFont="1" applyFill="1" applyAlignment="1">
      <alignment horizontal="right"/>
      <protection/>
    </xf>
    <xf numFmtId="210" fontId="2" fillId="0" borderId="0" xfId="146" applyNumberFormat="1" applyFont="1" applyFill="1" applyAlignment="1">
      <alignment horizontal="right"/>
      <protection/>
    </xf>
    <xf numFmtId="0" fontId="8" fillId="0" borderId="0" xfId="0" applyFont="1" applyFill="1" applyAlignment="1">
      <alignment horizontal="center"/>
    </xf>
    <xf numFmtId="0" fontId="8" fillId="0" borderId="0" xfId="0" applyFont="1" applyFill="1" applyBorder="1" applyAlignment="1">
      <alignment horizontal="center"/>
    </xf>
    <xf numFmtId="211" fontId="8" fillId="0" borderId="0" xfId="0" applyNumberFormat="1" applyFont="1" applyFill="1" applyAlignment="1">
      <alignment/>
    </xf>
    <xf numFmtId="40" fontId="13" fillId="0" borderId="10" xfId="146" applyNumberFormat="1" applyFont="1" applyFill="1" applyBorder="1" applyAlignment="1">
      <alignment/>
      <protection/>
    </xf>
    <xf numFmtId="39" fontId="3" fillId="0" borderId="0" xfId="0" applyNumberFormat="1" applyFont="1" applyAlignment="1">
      <alignment/>
    </xf>
    <xf numFmtId="39" fontId="2" fillId="0" borderId="0" xfId="0" applyNumberFormat="1" applyFont="1" applyAlignment="1">
      <alignment/>
    </xf>
    <xf numFmtId="39" fontId="2" fillId="0" borderId="0" xfId="0" applyNumberFormat="1" applyFont="1" applyAlignment="1">
      <alignment horizontal="center"/>
    </xf>
    <xf numFmtId="39" fontId="2" fillId="0" borderId="0" xfId="0" applyNumberFormat="1" applyFont="1" applyBorder="1" applyAlignment="1">
      <alignment/>
    </xf>
    <xf numFmtId="39" fontId="2" fillId="0" borderId="0" xfId="0" applyNumberFormat="1" applyFont="1" applyFill="1" applyAlignment="1">
      <alignment/>
    </xf>
    <xf numFmtId="39" fontId="3" fillId="0" borderId="0" xfId="0" applyNumberFormat="1" applyFont="1" applyAlignment="1">
      <alignment/>
    </xf>
    <xf numFmtId="39" fontId="2" fillId="0" borderId="0" xfId="0" applyNumberFormat="1" applyFont="1" applyAlignment="1">
      <alignment/>
    </xf>
    <xf numFmtId="39" fontId="2" fillId="0" borderId="0" xfId="146" applyNumberFormat="1" applyFont="1" applyAlignment="1" applyProtection="1">
      <alignment/>
      <protection/>
    </xf>
    <xf numFmtId="39" fontId="2" fillId="0" borderId="0" xfId="146" applyNumberFormat="1" applyFont="1" applyAlignment="1">
      <alignment/>
      <protection/>
    </xf>
    <xf numFmtId="39" fontId="2" fillId="0" borderId="0" xfId="146" applyNumberFormat="1" applyFont="1" applyAlignment="1">
      <alignment horizontal="center"/>
      <protection/>
    </xf>
    <xf numFmtId="39" fontId="2" fillId="0" borderId="10" xfId="146" applyNumberFormat="1" applyFont="1" applyBorder="1" applyAlignment="1">
      <alignment horizontal="center"/>
      <protection/>
    </xf>
    <xf numFmtId="39" fontId="2" fillId="0" borderId="0" xfId="0" applyNumberFormat="1" applyFont="1" applyAlignment="1">
      <alignment horizontal="left"/>
    </xf>
    <xf numFmtId="39" fontId="2" fillId="0" borderId="10" xfId="0" applyNumberFormat="1" applyFont="1" applyBorder="1" applyAlignment="1">
      <alignment/>
    </xf>
    <xf numFmtId="39" fontId="2" fillId="0" borderId="0" xfId="0" applyNumberFormat="1" applyFont="1" applyAlignment="1">
      <alignment horizontal="centerContinuous"/>
    </xf>
    <xf numFmtId="39" fontId="2" fillId="0" borderId="0" xfId="146" applyNumberFormat="1" applyFont="1" applyAlignment="1">
      <alignment horizontal="right"/>
      <protection/>
    </xf>
    <xf numFmtId="0" fontId="3" fillId="0" borderId="0" xfId="0" applyFont="1" applyFill="1" applyAlignment="1">
      <alignment/>
    </xf>
    <xf numFmtId="0" fontId="2" fillId="0" borderId="0" xfId="0" applyFont="1" applyFill="1" applyAlignment="1">
      <alignment/>
    </xf>
    <xf numFmtId="40" fontId="18" fillId="0" borderId="0" xfId="0" applyNumberFormat="1"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quotePrefix="1">
      <alignment horizontal="center"/>
    </xf>
    <xf numFmtId="40" fontId="19" fillId="0" borderId="0" xfId="0" applyNumberFormat="1" applyFont="1" applyFill="1" applyAlignment="1">
      <alignment horizontal="center"/>
    </xf>
    <xf numFmtId="0" fontId="18" fillId="0" borderId="0" xfId="0" applyFont="1" applyFill="1" applyAlignment="1">
      <alignment horizontal="center"/>
    </xf>
    <xf numFmtId="40" fontId="18" fillId="0" borderId="0" xfId="0" applyNumberFormat="1" applyFont="1" applyFill="1" applyAlignment="1">
      <alignment horizontal="center"/>
    </xf>
    <xf numFmtId="209" fontId="18" fillId="0" borderId="0" xfId="0" applyNumberFormat="1" applyFont="1" applyFill="1" applyAlignment="1">
      <alignment/>
    </xf>
    <xf numFmtId="39" fontId="3" fillId="0" borderId="0" xfId="146" applyNumberFormat="1" applyFont="1" applyAlignment="1" applyProtection="1">
      <alignment horizontal="centerContinuous"/>
      <protection/>
    </xf>
    <xf numFmtId="39" fontId="3" fillId="0" borderId="0" xfId="0" applyNumberFormat="1" applyFont="1" applyFill="1" applyAlignment="1">
      <alignment horizontal="center"/>
    </xf>
    <xf numFmtId="207" fontId="10" fillId="0" borderId="11" xfId="146" applyNumberFormat="1" applyFont="1" applyFill="1" applyBorder="1" applyAlignment="1">
      <alignment horizontal="center"/>
      <protection/>
    </xf>
    <xf numFmtId="43" fontId="2" fillId="0" borderId="0" xfId="80" applyFont="1" applyFill="1" applyAlignment="1">
      <alignment/>
    </xf>
    <xf numFmtId="0" fontId="11" fillId="0" borderId="10" xfId="0" applyFont="1" applyFill="1" applyBorder="1" applyAlignment="1" quotePrefix="1">
      <alignment horizontal="center"/>
    </xf>
    <xf numFmtId="220" fontId="18" fillId="0" borderId="0" xfId="126" applyNumberFormat="1" applyFont="1" applyFill="1" applyBorder="1" applyAlignment="1">
      <alignment horizontal="center"/>
      <protection/>
    </xf>
    <xf numFmtId="39" fontId="2" fillId="0" borderId="0" xfId="0" applyNumberFormat="1" applyFont="1" applyFill="1" applyAlignment="1">
      <alignment horizontal="left"/>
    </xf>
    <xf numFmtId="0" fontId="2" fillId="0" borderId="0" xfId="0" applyNumberFormat="1" applyFont="1" applyFill="1" applyAlignment="1">
      <alignment horizontal="left"/>
    </xf>
    <xf numFmtId="209" fontId="2" fillId="0" borderId="0" xfId="0" applyNumberFormat="1" applyFont="1" applyAlignment="1">
      <alignment/>
    </xf>
    <xf numFmtId="209" fontId="2" fillId="0" borderId="0" xfId="0" applyNumberFormat="1" applyFont="1" applyFill="1" applyAlignment="1">
      <alignment/>
    </xf>
    <xf numFmtId="0" fontId="3" fillId="0" borderId="12" xfId="0" applyNumberFormat="1" applyFont="1" applyFill="1" applyBorder="1" applyAlignment="1">
      <alignment horizontal="center"/>
    </xf>
    <xf numFmtId="209" fontId="2" fillId="0" borderId="12" xfId="0" applyNumberFormat="1" applyFont="1" applyFill="1" applyBorder="1" applyAlignment="1">
      <alignment horizontal="center"/>
    </xf>
    <xf numFmtId="209" fontId="3" fillId="0" borderId="12" xfId="0" applyNumberFormat="1" applyFont="1" applyFill="1" applyBorder="1" applyAlignment="1">
      <alignment horizontal="center"/>
    </xf>
    <xf numFmtId="43" fontId="18" fillId="0" borderId="0" xfId="43" applyFont="1" applyAlignment="1">
      <alignment/>
    </xf>
    <xf numFmtId="221" fontId="2" fillId="0" borderId="0" xfId="101" applyNumberFormat="1" applyFont="1" applyFill="1">
      <alignment/>
      <protection/>
    </xf>
    <xf numFmtId="0" fontId="10" fillId="0" borderId="0" xfId="0" applyFont="1" applyFill="1" applyAlignment="1">
      <alignment/>
    </xf>
    <xf numFmtId="43" fontId="8" fillId="0" borderId="0" xfId="0" applyNumberFormat="1" applyFont="1" applyFill="1" applyAlignment="1">
      <alignment/>
    </xf>
    <xf numFmtId="0" fontId="8" fillId="0" borderId="11" xfId="0" applyFont="1" applyFill="1" applyBorder="1" applyAlignment="1">
      <alignment horizontal="center" vertical="center"/>
    </xf>
    <xf numFmtId="0" fontId="8" fillId="0" borderId="11" xfId="0" applyFont="1" applyFill="1" applyBorder="1" applyAlignment="1">
      <alignment horizontal="centerContinuous" vertical="center"/>
    </xf>
    <xf numFmtId="0" fontId="8" fillId="0" borderId="11" xfId="0" applyFont="1" applyFill="1" applyBorder="1" applyAlignment="1">
      <alignment horizontal="center"/>
    </xf>
    <xf numFmtId="0" fontId="8" fillId="0" borderId="0" xfId="0" applyFont="1" applyFill="1" applyBorder="1" applyAlignment="1">
      <alignment horizontal="centerContinuous"/>
    </xf>
    <xf numFmtId="0" fontId="8" fillId="0" borderId="0" xfId="0" applyFont="1" applyFill="1" applyBorder="1" applyAlignment="1">
      <alignment horizontal="centerContinuous" vertical="center"/>
    </xf>
    <xf numFmtId="0" fontId="8" fillId="0" borderId="10" xfId="0" applyFont="1" applyFill="1" applyBorder="1" applyAlignment="1">
      <alignment horizontal="center"/>
    </xf>
    <xf numFmtId="0" fontId="8" fillId="0" borderId="0" xfId="0" applyFont="1" applyFill="1" applyBorder="1" applyAlignment="1">
      <alignment horizontal="center" vertical="center"/>
    </xf>
    <xf numFmtId="0" fontId="8" fillId="0" borderId="10" xfId="0" applyFont="1" applyFill="1" applyBorder="1" applyAlignment="1">
      <alignment horizontal="centerContinuous" vertical="center"/>
    </xf>
    <xf numFmtId="0" fontId="11" fillId="0" borderId="10" xfId="0" applyFont="1" applyFill="1" applyBorder="1" applyAlignment="1">
      <alignment horizontal="center"/>
    </xf>
    <xf numFmtId="0" fontId="8" fillId="0" borderId="0" xfId="0" applyFont="1" applyFill="1" applyBorder="1" applyAlignment="1">
      <alignment/>
    </xf>
    <xf numFmtId="207" fontId="8" fillId="0" borderId="0" xfId="70" applyNumberFormat="1" applyFont="1" applyFill="1" applyBorder="1" applyAlignment="1">
      <alignment vertical="center"/>
    </xf>
    <xf numFmtId="43" fontId="8" fillId="0" borderId="0" xfId="70" applyNumberFormat="1" applyFont="1" applyFill="1" applyBorder="1" applyAlignment="1">
      <alignment vertical="center"/>
    </xf>
    <xf numFmtId="43" fontId="8" fillId="0" borderId="0" xfId="70" applyFont="1" applyFill="1" applyBorder="1" applyAlignment="1">
      <alignment vertical="center"/>
    </xf>
    <xf numFmtId="43" fontId="8" fillId="0" borderId="0" xfId="68" applyFont="1" applyFill="1" applyBorder="1" applyAlignment="1">
      <alignment/>
    </xf>
    <xf numFmtId="207" fontId="8" fillId="0" borderId="0" xfId="105" applyNumberFormat="1" applyFont="1" applyFill="1" applyBorder="1" applyAlignment="1">
      <alignment vertical="center"/>
      <protection/>
    </xf>
    <xf numFmtId="198" fontId="8" fillId="0" borderId="0" xfId="70" applyNumberFormat="1" applyFont="1" applyFill="1" applyBorder="1" applyAlignment="1">
      <alignment vertical="center"/>
    </xf>
    <xf numFmtId="43" fontId="8" fillId="0" borderId="10" xfId="70" applyFont="1" applyFill="1" applyBorder="1" applyAlignment="1">
      <alignment vertical="center"/>
    </xf>
    <xf numFmtId="43" fontId="8" fillId="0" borderId="0" xfId="0" applyNumberFormat="1" applyFont="1" applyFill="1" applyBorder="1" applyAlignment="1">
      <alignment/>
    </xf>
    <xf numFmtId="211" fontId="6" fillId="0" borderId="0" xfId="0" applyNumberFormat="1" applyFont="1" applyFill="1" applyBorder="1" applyAlignment="1">
      <alignment/>
    </xf>
    <xf numFmtId="212" fontId="8" fillId="0" borderId="0" xfId="0" applyNumberFormat="1" applyFont="1" applyFill="1" applyBorder="1" applyAlignment="1">
      <alignment/>
    </xf>
    <xf numFmtId="210" fontId="8" fillId="0" borderId="0" xfId="103" applyNumberFormat="1" applyFont="1" applyFill="1" applyBorder="1">
      <alignment/>
      <protection/>
    </xf>
    <xf numFmtId="43" fontId="8" fillId="0" borderId="0" xfId="103" applyNumberFormat="1" applyFont="1" applyFill="1" applyBorder="1">
      <alignment/>
      <protection/>
    </xf>
    <xf numFmtId="212" fontId="8" fillId="0" borderId="0" xfId="0" applyNumberFormat="1" applyFont="1" applyFill="1" applyAlignment="1">
      <alignment/>
    </xf>
    <xf numFmtId="43" fontId="8" fillId="0" borderId="13" xfId="0" applyNumberFormat="1" applyFont="1" applyFill="1" applyBorder="1" applyAlignment="1">
      <alignment/>
    </xf>
    <xf numFmtId="43" fontId="18" fillId="0" borderId="0" xfId="43" applyFont="1" applyFill="1" applyBorder="1" applyAlignment="1">
      <alignment/>
    </xf>
    <xf numFmtId="43" fontId="2" fillId="0" borderId="0" xfId="80" applyFont="1" applyFill="1" applyBorder="1" applyAlignment="1">
      <alignment/>
    </xf>
    <xf numFmtId="39" fontId="2" fillId="0" borderId="0" xfId="146" applyNumberFormat="1" applyFont="1" applyFill="1" applyBorder="1" applyAlignment="1" applyProtection="1">
      <alignment/>
      <protection/>
    </xf>
    <xf numFmtId="0" fontId="3" fillId="0" borderId="0" xfId="0" applyNumberFormat="1" applyFont="1" applyFill="1" applyAlignment="1">
      <alignment horizontal="left"/>
    </xf>
    <xf numFmtId="39" fontId="2" fillId="0" borderId="0" xfId="0" applyNumberFormat="1" applyFont="1" applyFill="1" applyAlignment="1">
      <alignment horizontal="center"/>
    </xf>
    <xf numFmtId="0" fontId="8" fillId="0" borderId="0" xfId="0" applyFont="1" applyFill="1" applyAlignment="1">
      <alignment/>
    </xf>
    <xf numFmtId="208" fontId="10" fillId="0" borderId="0" xfId="146" applyNumberFormat="1" applyFont="1" applyBorder="1" applyAlignment="1" applyProtection="1">
      <alignment horizontal="center"/>
      <protection/>
    </xf>
    <xf numFmtId="0" fontId="8" fillId="0" borderId="0" xfId="105" applyFont="1" applyFill="1" applyBorder="1" applyAlignment="1">
      <alignment horizontal="center" vertical="center"/>
      <protection/>
    </xf>
    <xf numFmtId="43" fontId="8" fillId="0" borderId="0" xfId="70" applyNumberFormat="1" applyFont="1" applyFill="1" applyBorder="1" applyAlignment="1">
      <alignment horizontal="center" vertical="center"/>
    </xf>
    <xf numFmtId="39" fontId="2" fillId="0" borderId="0" xfId="43" applyNumberFormat="1" applyFont="1" applyBorder="1" applyAlignment="1">
      <alignment/>
    </xf>
    <xf numFmtId="40" fontId="2" fillId="0" borderId="0" xfId="63" applyNumberFormat="1" applyFont="1" applyAlignment="1">
      <alignment/>
    </xf>
    <xf numFmtId="39" fontId="2" fillId="0" borderId="0" xfId="63" applyNumberFormat="1" applyFont="1" applyFill="1" applyAlignment="1">
      <alignment/>
    </xf>
    <xf numFmtId="39" fontId="2" fillId="0" borderId="0" xfId="63" applyNumberFormat="1" applyFont="1" applyFill="1" applyBorder="1" applyAlignment="1">
      <alignment/>
    </xf>
    <xf numFmtId="43" fontId="8" fillId="0" borderId="0" xfId="63" applyFont="1" applyFill="1" applyBorder="1" applyAlignment="1">
      <alignment/>
    </xf>
    <xf numFmtId="216" fontId="8" fillId="0" borderId="0" xfId="89" applyNumberFormat="1" applyFont="1" applyFill="1" applyBorder="1" applyAlignment="1">
      <alignment/>
    </xf>
    <xf numFmtId="213" fontId="8" fillId="0" borderId="0" xfId="89" applyNumberFormat="1" applyFont="1" applyFill="1" applyBorder="1" applyAlignment="1">
      <alignment/>
    </xf>
    <xf numFmtId="213" fontId="8" fillId="0" borderId="0" xfId="124" applyNumberFormat="1" applyFont="1" applyFill="1" applyAlignment="1" quotePrefix="1">
      <alignment/>
      <protection/>
    </xf>
    <xf numFmtId="213" fontId="8" fillId="0" borderId="0" xfId="124" applyNumberFormat="1" applyFont="1" applyFill="1">
      <alignment/>
      <protection/>
    </xf>
    <xf numFmtId="213" fontId="8" fillId="0" borderId="0" xfId="89" applyNumberFormat="1" applyFont="1" applyFill="1" applyAlignment="1">
      <alignment horizontal="right"/>
    </xf>
    <xf numFmtId="213" fontId="8" fillId="0" borderId="0" xfId="124" applyNumberFormat="1" applyFont="1" applyFill="1" applyBorder="1" applyAlignment="1">
      <alignment/>
      <protection/>
    </xf>
    <xf numFmtId="213" fontId="8" fillId="0" borderId="0" xfId="124" applyNumberFormat="1" applyFont="1" applyFill="1" applyBorder="1" applyAlignment="1">
      <alignment horizontal="center"/>
      <protection/>
    </xf>
    <xf numFmtId="40" fontId="8" fillId="0" borderId="0" xfId="124" applyNumberFormat="1" applyFont="1" applyFill="1" applyAlignment="1">
      <alignment horizontal="center"/>
      <protection/>
    </xf>
    <xf numFmtId="213" fontId="8" fillId="0" borderId="10" xfId="89" applyNumberFormat="1" applyFont="1" applyFill="1" applyBorder="1" applyAlignment="1">
      <alignment/>
    </xf>
    <xf numFmtId="213" fontId="8" fillId="0" borderId="10" xfId="124" applyNumberFormat="1" applyFont="1" applyFill="1" applyBorder="1" applyAlignment="1" quotePrefix="1">
      <alignment/>
      <protection/>
    </xf>
    <xf numFmtId="213" fontId="8" fillId="0" borderId="10" xfId="124" applyNumberFormat="1" applyFont="1" applyFill="1" applyBorder="1" applyAlignment="1">
      <alignment/>
      <protection/>
    </xf>
    <xf numFmtId="213" fontId="8" fillId="0" borderId="0" xfId="124" applyNumberFormat="1" applyFont="1" applyFill="1" applyBorder="1">
      <alignment/>
      <protection/>
    </xf>
    <xf numFmtId="213" fontId="8" fillId="0" borderId="0" xfId="124" applyNumberFormat="1" applyFont="1" applyFill="1" applyBorder="1" applyAlignment="1" quotePrefix="1">
      <alignment/>
      <protection/>
    </xf>
    <xf numFmtId="211" fontId="8" fillId="0" borderId="13" xfId="63" applyNumberFormat="1" applyFont="1" applyFill="1" applyBorder="1" applyAlignment="1">
      <alignment/>
    </xf>
    <xf numFmtId="211" fontId="8" fillId="0" borderId="0" xfId="63" applyNumberFormat="1" applyFont="1" applyFill="1" applyBorder="1" applyAlignment="1">
      <alignment/>
    </xf>
    <xf numFmtId="216" fontId="8" fillId="0" borderId="0" xfId="124" applyNumberFormat="1" applyFont="1" applyFill="1" applyBorder="1">
      <alignment/>
      <protection/>
    </xf>
    <xf numFmtId="213" fontId="8" fillId="0" borderId="0" xfId="124" applyNumberFormat="1" applyFont="1" applyFill="1" applyAlignment="1">
      <alignment horizontal="center"/>
      <protection/>
    </xf>
    <xf numFmtId="216" fontId="8" fillId="0" borderId="0" xfId="124" applyNumberFormat="1" applyFont="1" applyFill="1" applyAlignment="1" quotePrefix="1">
      <alignment horizontal="center"/>
      <protection/>
    </xf>
    <xf numFmtId="213" fontId="8" fillId="0" borderId="0" xfId="124" applyNumberFormat="1" applyFont="1" applyFill="1" applyAlignment="1" quotePrefix="1">
      <alignment horizontal="center"/>
      <protection/>
    </xf>
    <xf numFmtId="216" fontId="10" fillId="0" borderId="0" xfId="124" applyNumberFormat="1" applyFont="1" applyFill="1" applyBorder="1" applyAlignment="1" quotePrefix="1">
      <alignment horizontal="center"/>
      <protection/>
    </xf>
    <xf numFmtId="213" fontId="10" fillId="0" borderId="0" xfId="124" applyNumberFormat="1" applyFont="1" applyFill="1" applyBorder="1" applyAlignment="1" quotePrefix="1">
      <alignment horizontal="center"/>
      <protection/>
    </xf>
    <xf numFmtId="216" fontId="8" fillId="0" borderId="0" xfId="124" applyNumberFormat="1" applyFont="1" applyFill="1">
      <alignment/>
      <protection/>
    </xf>
    <xf numFmtId="216" fontId="8" fillId="0" borderId="0" xfId="122" applyNumberFormat="1" applyFont="1" applyFill="1">
      <alignment/>
      <protection/>
    </xf>
    <xf numFmtId="0" fontId="8" fillId="0" borderId="0" xfId="124" applyFont="1" applyFill="1" applyBorder="1" applyAlignment="1">
      <alignment horizontal="center"/>
      <protection/>
    </xf>
    <xf numFmtId="0" fontId="8" fillId="0" borderId="0" xfId="124" applyFont="1" applyFill="1" applyBorder="1" applyAlignment="1">
      <alignment horizontal="left"/>
      <protection/>
    </xf>
    <xf numFmtId="40" fontId="8" fillId="0" borderId="0" xfId="124" applyNumberFormat="1" applyFont="1" applyFill="1">
      <alignment/>
      <protection/>
    </xf>
    <xf numFmtId="0" fontId="8" fillId="0" borderId="0" xfId="124" applyFont="1" applyFill="1" applyAlignment="1">
      <alignment horizontal="center"/>
      <protection/>
    </xf>
    <xf numFmtId="213" fontId="8" fillId="0" borderId="10" xfId="124" applyNumberFormat="1" applyFont="1" applyFill="1" applyBorder="1">
      <alignment/>
      <protection/>
    </xf>
    <xf numFmtId="38" fontId="8" fillId="0" borderId="0" xfId="124" applyNumberFormat="1" applyFont="1" applyFill="1" applyAlignment="1">
      <alignment horizontal="center"/>
      <protection/>
    </xf>
    <xf numFmtId="40" fontId="8" fillId="0" borderId="0" xfId="124" applyNumberFormat="1" applyFont="1" applyFill="1" applyBorder="1" applyAlignment="1">
      <alignment/>
      <protection/>
    </xf>
    <xf numFmtId="38" fontId="8" fillId="0" borderId="0" xfId="124" applyNumberFormat="1" applyFont="1" applyFill="1">
      <alignment/>
      <protection/>
    </xf>
    <xf numFmtId="43" fontId="8" fillId="0" borderId="0" xfId="89" applyNumberFormat="1" applyFont="1" applyFill="1" applyBorder="1" applyAlignment="1">
      <alignment/>
    </xf>
    <xf numFmtId="40" fontId="8" fillId="0" borderId="0" xfId="124" applyNumberFormat="1" applyFont="1" applyFill="1" applyBorder="1" applyAlignment="1">
      <alignment horizontal="center"/>
      <protection/>
    </xf>
    <xf numFmtId="43" fontId="8" fillId="0" borderId="0" xfId="89" applyFont="1" applyFill="1" applyBorder="1" applyAlignment="1">
      <alignment/>
    </xf>
    <xf numFmtId="224" fontId="8" fillId="0" borderId="0" xfId="89" applyNumberFormat="1" applyFont="1" applyFill="1" applyBorder="1" applyAlignment="1">
      <alignment/>
    </xf>
    <xf numFmtId="0" fontId="8" fillId="0" borderId="0" xfId="124" applyFont="1" applyFill="1" applyBorder="1" applyAlignment="1">
      <alignment/>
      <protection/>
    </xf>
    <xf numFmtId="39" fontId="8" fillId="0" borderId="0" xfId="124" applyNumberFormat="1" applyFont="1" applyFill="1" applyAlignment="1">
      <alignment horizontal="right"/>
      <protection/>
    </xf>
    <xf numFmtId="39" fontId="8" fillId="0" borderId="0" xfId="124" applyNumberFormat="1" applyFont="1" applyFill="1" applyAlignment="1">
      <alignment horizontal="center"/>
      <protection/>
    </xf>
    <xf numFmtId="39" fontId="8" fillId="0" borderId="0" xfId="124" applyNumberFormat="1" applyFont="1" applyFill="1">
      <alignment/>
      <protection/>
    </xf>
    <xf numFmtId="222" fontId="8" fillId="0" borderId="0" xfId="89" applyNumberFormat="1" applyFont="1" applyFill="1" applyBorder="1" applyAlignment="1">
      <alignment/>
    </xf>
    <xf numFmtId="204" fontId="8" fillId="0" borderId="0" xfId="89" applyNumberFormat="1" applyFont="1" applyFill="1" applyBorder="1" applyAlignment="1">
      <alignment/>
    </xf>
    <xf numFmtId="43" fontId="8" fillId="0" borderId="13" xfId="89" applyFont="1" applyFill="1" applyBorder="1" applyAlignment="1">
      <alignment/>
    </xf>
    <xf numFmtId="0" fontId="19" fillId="0" borderId="0" xfId="102" applyFont="1">
      <alignment/>
      <protection/>
    </xf>
    <xf numFmtId="0" fontId="18" fillId="0" borderId="0" xfId="102" applyFont="1">
      <alignment/>
      <protection/>
    </xf>
    <xf numFmtId="39" fontId="18" fillId="0" borderId="0" xfId="102" applyNumberFormat="1" applyFont="1">
      <alignment/>
      <protection/>
    </xf>
    <xf numFmtId="39" fontId="18" fillId="0" borderId="0" xfId="102" applyNumberFormat="1" applyFont="1" applyAlignment="1">
      <alignment horizontal="right"/>
      <protection/>
    </xf>
    <xf numFmtId="39" fontId="18" fillId="0" borderId="0" xfId="102" applyNumberFormat="1" applyFont="1" applyBorder="1" applyAlignment="1" quotePrefix="1">
      <alignment horizontal="center"/>
      <protection/>
    </xf>
    <xf numFmtId="0" fontId="18" fillId="0" borderId="0" xfId="102" applyFont="1" applyBorder="1" applyAlignment="1">
      <alignment horizontal="center"/>
      <protection/>
    </xf>
    <xf numFmtId="0" fontId="18" fillId="0" borderId="0" xfId="102" applyFont="1" applyFill="1">
      <alignment/>
      <protection/>
    </xf>
    <xf numFmtId="218" fontId="3" fillId="0" borderId="0" xfId="0" applyNumberFormat="1" applyFont="1" applyFill="1" applyAlignment="1">
      <alignment horizontal="left"/>
    </xf>
    <xf numFmtId="218" fontId="2" fillId="0" borderId="0" xfId="0" applyNumberFormat="1" applyFont="1" applyFill="1" applyAlignment="1">
      <alignment horizontal="left"/>
    </xf>
    <xf numFmtId="218" fontId="2" fillId="0" borderId="0" xfId="0" applyNumberFormat="1" applyFont="1" applyFill="1" applyAlignment="1">
      <alignment/>
    </xf>
    <xf numFmtId="218" fontId="2" fillId="0" borderId="0" xfId="0" applyNumberFormat="1" applyFont="1" applyFill="1" applyAlignment="1">
      <alignment/>
    </xf>
    <xf numFmtId="218" fontId="2" fillId="0" borderId="0" xfId="0" applyNumberFormat="1" applyFont="1" applyFill="1" applyAlignment="1" quotePrefix="1">
      <alignment horizontal="center"/>
    </xf>
    <xf numFmtId="39" fontId="2" fillId="0" borderId="10" xfId="43" applyNumberFormat="1" applyFont="1" applyBorder="1" applyAlignment="1">
      <alignment/>
    </xf>
    <xf numFmtId="39" fontId="2" fillId="0" borderId="10" xfId="43" applyNumberFormat="1" applyFont="1" applyBorder="1" applyAlignment="1">
      <alignment horizontal="center"/>
    </xf>
    <xf numFmtId="39" fontId="19" fillId="0" borderId="0" xfId="146" applyNumberFormat="1" applyFont="1" applyFill="1">
      <alignment/>
      <protection/>
    </xf>
    <xf numFmtId="39" fontId="18" fillId="0" borderId="0" xfId="0" applyNumberFormat="1" applyFont="1" applyFill="1" applyAlignment="1">
      <alignment/>
    </xf>
    <xf numFmtId="0" fontId="18" fillId="0" borderId="0" xfId="0" applyFont="1" applyAlignment="1">
      <alignment/>
    </xf>
    <xf numFmtId="39" fontId="18" fillId="0" borderId="0" xfId="48" applyNumberFormat="1" applyFont="1" applyFill="1" applyAlignment="1">
      <alignment/>
    </xf>
    <xf numFmtId="211" fontId="18" fillId="0" borderId="0" xfId="152" applyNumberFormat="1" applyFont="1" applyFill="1">
      <alignment/>
      <protection/>
    </xf>
    <xf numFmtId="0" fontId="18" fillId="0" borderId="0" xfId="129" applyFont="1" applyFill="1">
      <alignment/>
      <protection/>
    </xf>
    <xf numFmtId="39" fontId="18" fillId="0" borderId="0" xfId="146" applyFont="1" applyFill="1">
      <alignment/>
      <protection/>
    </xf>
    <xf numFmtId="39" fontId="18" fillId="0" borderId="0" xfId="101" applyNumberFormat="1" applyFont="1" applyFill="1" applyAlignment="1">
      <alignment horizontal="centerContinuous"/>
      <protection/>
    </xf>
    <xf numFmtId="0" fontId="18" fillId="0" borderId="0" xfId="101" applyFont="1" applyFill="1">
      <alignment/>
      <protection/>
    </xf>
    <xf numFmtId="39" fontId="18" fillId="0" borderId="0" xfId="101" applyNumberFormat="1" applyFont="1" applyFill="1" applyAlignment="1">
      <alignment/>
      <protection/>
    </xf>
    <xf numFmtId="0" fontId="18" fillId="0" borderId="0" xfId="101" applyFont="1" applyFill="1" applyAlignment="1">
      <alignment vertical="center"/>
      <protection/>
    </xf>
    <xf numFmtId="0" fontId="18" fillId="0" borderId="0" xfId="101" applyFont="1">
      <alignment/>
      <protection/>
    </xf>
    <xf numFmtId="39" fontId="18" fillId="0" borderId="0" xfId="101" applyNumberFormat="1" applyFont="1" applyFill="1">
      <alignment/>
      <protection/>
    </xf>
    <xf numFmtId="39" fontId="2" fillId="0" borderId="0" xfId="146" applyNumberFormat="1" applyFont="1" applyFill="1" applyBorder="1" applyAlignment="1">
      <alignment/>
      <protection/>
    </xf>
    <xf numFmtId="216" fontId="8" fillId="0" borderId="0" xfId="124" applyNumberFormat="1" applyFont="1" applyFill="1" applyBorder="1" applyAlignment="1" quotePrefix="1">
      <alignment/>
      <protection/>
    </xf>
    <xf numFmtId="211" fontId="6" fillId="0" borderId="0" xfId="101" applyNumberFormat="1" applyFont="1" applyFill="1" applyAlignment="1" quotePrefix="1">
      <alignment horizontal="centerContinuous"/>
      <protection/>
    </xf>
    <xf numFmtId="211" fontId="6" fillId="0" borderId="0" xfId="101" applyNumberFormat="1" applyFont="1" applyFill="1">
      <alignment/>
      <protection/>
    </xf>
    <xf numFmtId="211" fontId="8" fillId="0" borderId="0" xfId="101" applyNumberFormat="1" applyFont="1" applyFill="1">
      <alignment/>
      <protection/>
    </xf>
    <xf numFmtId="211" fontId="8" fillId="0" borderId="0" xfId="101" applyNumberFormat="1" applyFont="1" applyFill="1" applyAlignment="1" quotePrefix="1">
      <alignment horizontal="centerContinuous"/>
      <protection/>
    </xf>
    <xf numFmtId="211" fontId="8" fillId="0" borderId="0" xfId="101" applyNumberFormat="1" applyFont="1" applyFill="1" applyAlignment="1">
      <alignment horizontal="centerContinuous"/>
      <protection/>
    </xf>
    <xf numFmtId="211" fontId="6" fillId="0" borderId="10" xfId="101" applyNumberFormat="1" applyFont="1" applyFill="1" applyBorder="1">
      <alignment/>
      <protection/>
    </xf>
    <xf numFmtId="211" fontId="8" fillId="0" borderId="10" xfId="101" applyNumberFormat="1" applyFont="1" applyFill="1" applyBorder="1">
      <alignment/>
      <protection/>
    </xf>
    <xf numFmtId="211" fontId="8" fillId="0" borderId="10" xfId="63" applyNumberFormat="1" applyFont="1" applyFill="1" applyBorder="1" applyAlignment="1">
      <alignment/>
    </xf>
    <xf numFmtId="40" fontId="10" fillId="0" borderId="11" xfId="146" applyNumberFormat="1" applyFont="1" applyFill="1" applyBorder="1" applyAlignment="1" applyProtection="1">
      <alignment horizontal="center"/>
      <protection/>
    </xf>
    <xf numFmtId="208" fontId="10" fillId="0" borderId="12" xfId="146" applyNumberFormat="1" applyFont="1" applyFill="1" applyBorder="1" applyAlignment="1" applyProtection="1">
      <alignment horizontal="centerContinuous"/>
      <protection/>
    </xf>
    <xf numFmtId="38" fontId="10" fillId="0" borderId="12" xfId="146" applyNumberFormat="1" applyFont="1" applyFill="1" applyBorder="1" applyAlignment="1" applyProtection="1">
      <alignment horizontal="centerContinuous"/>
      <protection/>
    </xf>
    <xf numFmtId="40" fontId="8" fillId="0" borderId="0" xfId="101" applyNumberFormat="1" applyFont="1" applyFill="1">
      <alignment/>
      <protection/>
    </xf>
    <xf numFmtId="40" fontId="8" fillId="0" borderId="0" xfId="101" applyNumberFormat="1" applyFont="1" applyFill="1" applyBorder="1">
      <alignment/>
      <protection/>
    </xf>
    <xf numFmtId="40" fontId="10" fillId="0" borderId="0" xfId="146" applyNumberFormat="1" applyFont="1" applyFill="1" applyBorder="1" applyAlignment="1" applyProtection="1">
      <alignment horizontal="center"/>
      <protection/>
    </xf>
    <xf numFmtId="207" fontId="10" fillId="0" borderId="0" xfId="146" applyNumberFormat="1" applyFont="1" applyFill="1" applyBorder="1" applyAlignment="1">
      <alignment horizontal="center"/>
      <protection/>
    </xf>
    <xf numFmtId="208" fontId="10" fillId="0" borderId="11" xfId="146" applyNumberFormat="1" applyFont="1" applyFill="1" applyBorder="1" applyAlignment="1" applyProtection="1">
      <alignment horizontal="centerContinuous"/>
      <protection/>
    </xf>
    <xf numFmtId="38" fontId="10" fillId="0" borderId="11" xfId="146" applyNumberFormat="1" applyFont="1" applyFill="1" applyBorder="1" applyAlignment="1" applyProtection="1">
      <alignment horizontal="centerContinuous"/>
      <protection/>
    </xf>
    <xf numFmtId="40" fontId="13" fillId="0" borderId="10" xfId="101" applyNumberFormat="1" applyFont="1" applyFill="1" applyBorder="1">
      <alignment/>
      <protection/>
    </xf>
    <xf numFmtId="0" fontId="11" fillId="0" borderId="10" xfId="101" applyFont="1" applyFill="1" applyBorder="1" applyAlignment="1" quotePrefix="1">
      <alignment horizontal="center"/>
      <protection/>
    </xf>
    <xf numFmtId="40" fontId="14" fillId="0" borderId="0" xfId="101" applyNumberFormat="1" applyFont="1" applyFill="1">
      <alignment/>
      <protection/>
    </xf>
    <xf numFmtId="211" fontId="8" fillId="0" borderId="0" xfId="101" applyNumberFormat="1" applyFont="1" applyFill="1" applyBorder="1" applyAlignment="1">
      <alignment/>
      <protection/>
    </xf>
    <xf numFmtId="211" fontId="8" fillId="0" borderId="0" xfId="101" applyNumberFormat="1" applyFont="1" applyFill="1" applyAlignment="1">
      <alignment horizontal="center"/>
      <protection/>
    </xf>
    <xf numFmtId="211" fontId="8" fillId="0" borderId="0" xfId="101" applyNumberFormat="1" applyFont="1" applyFill="1" applyBorder="1" applyAlignment="1">
      <alignment horizontal="center"/>
      <protection/>
    </xf>
    <xf numFmtId="40" fontId="8" fillId="0" borderId="0" xfId="101" applyNumberFormat="1" applyFont="1" applyFill="1" applyBorder="1" applyAlignment="1">
      <alignment/>
      <protection/>
    </xf>
    <xf numFmtId="211" fontId="6" fillId="0" borderId="0" xfId="101" applyNumberFormat="1" applyFont="1" applyFill="1" applyBorder="1" applyAlignment="1">
      <alignment horizontal="center"/>
      <protection/>
    </xf>
    <xf numFmtId="212" fontId="8" fillId="0" borderId="0" xfId="101" applyNumberFormat="1" applyFont="1" applyFill="1" applyBorder="1">
      <alignment/>
      <protection/>
    </xf>
    <xf numFmtId="211" fontId="6" fillId="0" borderId="0" xfId="101" applyNumberFormat="1" applyFont="1" applyFill="1" applyBorder="1">
      <alignment/>
      <protection/>
    </xf>
    <xf numFmtId="212" fontId="8" fillId="0" borderId="0" xfId="101" applyNumberFormat="1" applyFont="1" applyFill="1">
      <alignment/>
      <protection/>
    </xf>
    <xf numFmtId="212" fontId="8" fillId="0" borderId="0" xfId="101" applyNumberFormat="1" applyFont="1" applyFill="1" applyBorder="1" applyAlignment="1">
      <alignment horizontal="center"/>
      <protection/>
    </xf>
    <xf numFmtId="211" fontId="8" fillId="0" borderId="0" xfId="101" applyNumberFormat="1" applyFont="1" applyFill="1" applyBorder="1">
      <alignment/>
      <protection/>
    </xf>
    <xf numFmtId="227" fontId="8" fillId="0" borderId="0" xfId="124" applyNumberFormat="1" applyFont="1" applyFill="1" applyBorder="1" applyAlignment="1">
      <alignment horizontal="right"/>
      <protection/>
    </xf>
    <xf numFmtId="211" fontId="8" fillId="0" borderId="0" xfId="101" applyNumberFormat="1" applyFont="1" applyFill="1" applyAlignment="1" quotePrefix="1">
      <alignment/>
      <protection/>
    </xf>
    <xf numFmtId="211" fontId="11" fillId="0" borderId="0" xfId="101" applyNumberFormat="1" applyFont="1" applyFill="1" applyAlignment="1">
      <alignment horizontal="center"/>
      <protection/>
    </xf>
    <xf numFmtId="43" fontId="8" fillId="0" borderId="0" xfId="44" applyFont="1" applyFill="1" applyBorder="1" applyAlignment="1">
      <alignment/>
    </xf>
    <xf numFmtId="211" fontId="10" fillId="0" borderId="0" xfId="101" applyNumberFormat="1" applyFont="1" applyFill="1">
      <alignment/>
      <protection/>
    </xf>
    <xf numFmtId="211" fontId="10" fillId="0" borderId="0" xfId="101" applyNumberFormat="1" applyFont="1" applyFill="1" applyBorder="1" applyAlignment="1">
      <alignment horizontal="center"/>
      <protection/>
    </xf>
    <xf numFmtId="216" fontId="8" fillId="0" borderId="0" xfId="121" applyNumberFormat="1" applyFont="1" applyFill="1">
      <alignment/>
      <protection/>
    </xf>
    <xf numFmtId="213" fontId="8" fillId="0" borderId="0" xfId="121" applyNumberFormat="1" applyFont="1" applyFill="1">
      <alignment/>
      <protection/>
    </xf>
    <xf numFmtId="211" fontId="8" fillId="0" borderId="0" xfId="101" applyNumberFormat="1" applyFont="1" applyFill="1" applyBorder="1" applyAlignment="1">
      <alignment horizontal="left"/>
      <protection/>
    </xf>
    <xf numFmtId="213" fontId="8" fillId="0" borderId="0" xfId="87" applyNumberFormat="1" applyFont="1" applyFill="1" applyBorder="1" applyAlignment="1">
      <alignment/>
    </xf>
    <xf numFmtId="213" fontId="8" fillId="0" borderId="0" xfId="88" applyNumberFormat="1" applyFont="1" applyFill="1" applyBorder="1" applyAlignment="1">
      <alignment/>
    </xf>
    <xf numFmtId="211" fontId="8" fillId="0" borderId="10" xfId="101" applyNumberFormat="1" applyFont="1" applyFill="1" applyBorder="1" applyAlignment="1">
      <alignment horizontal="center"/>
      <protection/>
    </xf>
    <xf numFmtId="40" fontId="14" fillId="0" borderId="0" xfId="146" applyNumberFormat="1" applyFont="1" applyFill="1" applyBorder="1" applyAlignment="1">
      <alignment/>
      <protection/>
    </xf>
    <xf numFmtId="211" fontId="22" fillId="0" borderId="0" xfId="101" applyNumberFormat="1" applyFont="1" applyFill="1" applyBorder="1" applyAlignment="1">
      <alignment horizontal="center"/>
      <protection/>
    </xf>
    <xf numFmtId="214" fontId="8" fillId="0" borderId="0" xfId="42" applyNumberFormat="1" applyFont="1" applyFill="1" applyAlignment="1">
      <alignment/>
    </xf>
    <xf numFmtId="43" fontId="8" fillId="0" borderId="0" xfId="42" applyFont="1" applyFill="1" applyBorder="1" applyAlignment="1">
      <alignment/>
    </xf>
    <xf numFmtId="0" fontId="8" fillId="0" borderId="0" xfId="101" applyFont="1" applyFill="1" applyBorder="1">
      <alignment/>
      <protection/>
    </xf>
    <xf numFmtId="0" fontId="8" fillId="0" borderId="0" xfId="101" applyFont="1" applyFill="1" applyBorder="1" applyAlignment="1">
      <alignment/>
      <protection/>
    </xf>
    <xf numFmtId="211" fontId="6" fillId="0" borderId="0" xfId="101" applyNumberFormat="1" applyFont="1" applyFill="1" applyBorder="1" applyAlignment="1">
      <alignment horizontal="left"/>
      <protection/>
    </xf>
    <xf numFmtId="211" fontId="8" fillId="0" borderId="11" xfId="63" applyNumberFormat="1" applyFont="1" applyFill="1" applyBorder="1" applyAlignment="1">
      <alignment/>
    </xf>
    <xf numFmtId="211" fontId="8" fillId="0" borderId="0" xfId="101" applyNumberFormat="1" applyFont="1" applyFill="1" applyAlignment="1">
      <alignment/>
      <protection/>
    </xf>
    <xf numFmtId="211" fontId="7" fillId="0" borderId="0" xfId="101" applyNumberFormat="1" applyFont="1" applyFill="1" applyAlignment="1">
      <alignment/>
      <protection/>
    </xf>
    <xf numFmtId="211" fontId="10" fillId="0" borderId="0" xfId="101" applyNumberFormat="1" applyFont="1" applyFill="1" applyAlignment="1">
      <alignment horizontal="center"/>
      <protection/>
    </xf>
    <xf numFmtId="211" fontId="10" fillId="0" borderId="14" xfId="101" applyNumberFormat="1" applyFont="1" applyFill="1" applyBorder="1">
      <alignment/>
      <protection/>
    </xf>
    <xf numFmtId="211" fontId="6" fillId="0" borderId="0" xfId="101" applyNumberFormat="1" applyFont="1" applyFill="1" applyAlignment="1">
      <alignment/>
      <protection/>
    </xf>
    <xf numFmtId="211" fontId="10" fillId="0" borderId="0" xfId="101" applyNumberFormat="1" applyFont="1" applyFill="1" applyBorder="1">
      <alignment/>
      <protection/>
    </xf>
    <xf numFmtId="213" fontId="8" fillId="0" borderId="0" xfId="124" applyNumberFormat="1" applyFont="1" applyFill="1" applyBorder="1" applyAlignment="1" quotePrefix="1">
      <alignment horizontal="center"/>
      <protection/>
    </xf>
    <xf numFmtId="40" fontId="2" fillId="0" borderId="0" xfId="101" applyNumberFormat="1" applyFont="1" applyFill="1">
      <alignment/>
      <protection/>
    </xf>
    <xf numFmtId="40" fontId="7" fillId="0" borderId="0" xfId="101" applyNumberFormat="1" applyFont="1" applyFill="1" applyBorder="1">
      <alignment/>
      <protection/>
    </xf>
    <xf numFmtId="40" fontId="6" fillId="0" borderId="0" xfId="101" applyNumberFormat="1" applyFont="1" applyFill="1">
      <alignment/>
      <protection/>
    </xf>
    <xf numFmtId="40" fontId="7" fillId="0" borderId="10" xfId="101" applyNumberFormat="1" applyFont="1" applyFill="1" applyBorder="1">
      <alignment/>
      <protection/>
    </xf>
    <xf numFmtId="40" fontId="6" fillId="0" borderId="10" xfId="101" applyNumberFormat="1" applyFont="1" applyFill="1" applyBorder="1">
      <alignment/>
      <protection/>
    </xf>
    <xf numFmtId="0" fontId="9" fillId="0" borderId="0" xfId="101" applyFont="1" applyFill="1" applyBorder="1" applyAlignment="1">
      <alignment horizontal="centerContinuous" vertical="center"/>
      <protection/>
    </xf>
    <xf numFmtId="38" fontId="8" fillId="0" borderId="0" xfId="101" applyNumberFormat="1" applyFont="1" applyFill="1" applyAlignment="1">
      <alignment horizontal="center"/>
      <protection/>
    </xf>
    <xf numFmtId="213" fontId="8" fillId="0" borderId="0" xfId="101" applyNumberFormat="1" applyFont="1" applyFill="1">
      <alignment/>
      <protection/>
    </xf>
    <xf numFmtId="40" fontId="6" fillId="0" borderId="0" xfId="101" applyNumberFormat="1" applyFont="1" applyFill="1" applyBorder="1" applyAlignment="1">
      <alignment horizontal="left"/>
      <protection/>
    </xf>
    <xf numFmtId="40" fontId="8" fillId="0" borderId="0" xfId="101" applyNumberFormat="1" applyFont="1" applyFill="1" applyAlignment="1">
      <alignment horizontal="center"/>
      <protection/>
    </xf>
    <xf numFmtId="40" fontId="6" fillId="0" borderId="0" xfId="101" applyNumberFormat="1" applyFont="1" applyFill="1" applyBorder="1">
      <alignment/>
      <protection/>
    </xf>
    <xf numFmtId="228" fontId="8" fillId="0" borderId="0" xfId="89" applyNumberFormat="1" applyFont="1" applyFill="1" applyBorder="1" applyAlignment="1">
      <alignment/>
    </xf>
    <xf numFmtId="43" fontId="8" fillId="0" borderId="13" xfId="63" applyFont="1" applyFill="1" applyBorder="1" applyAlignment="1">
      <alignment/>
    </xf>
    <xf numFmtId="38" fontId="8" fillId="0" borderId="0" xfId="101" applyNumberFormat="1" applyFont="1" applyFill="1">
      <alignment/>
      <protection/>
    </xf>
    <xf numFmtId="38" fontId="8" fillId="0" borderId="0" xfId="124" applyNumberFormat="1" applyFont="1" applyFill="1" applyAlignment="1">
      <alignment horizontal="right"/>
      <protection/>
    </xf>
    <xf numFmtId="0" fontId="8" fillId="0" borderId="0" xfId="101" applyFont="1" applyFill="1">
      <alignment/>
      <protection/>
    </xf>
    <xf numFmtId="43" fontId="8" fillId="0" borderId="11" xfId="63" applyFont="1" applyFill="1" applyBorder="1" applyAlignment="1">
      <alignment/>
    </xf>
    <xf numFmtId="0" fontId="8" fillId="0" borderId="0" xfId="101" applyFont="1" applyFill="1" applyAlignment="1">
      <alignment horizontal="center"/>
      <protection/>
    </xf>
    <xf numFmtId="43" fontId="8" fillId="0" borderId="0" xfId="42" applyFont="1" applyFill="1" applyAlignment="1">
      <alignment/>
    </xf>
    <xf numFmtId="0" fontId="10" fillId="0" borderId="0" xfId="101" applyFont="1" applyFill="1" applyAlignment="1">
      <alignment/>
      <protection/>
    </xf>
    <xf numFmtId="43" fontId="10" fillId="0" borderId="15" xfId="101" applyNumberFormat="1" applyFont="1" applyFill="1" applyBorder="1">
      <alignment/>
      <protection/>
    </xf>
    <xf numFmtId="0" fontId="2" fillId="0" borderId="0" xfId="127" applyFont="1" applyFill="1" applyAlignment="1">
      <alignment horizontal="center"/>
      <protection/>
    </xf>
    <xf numFmtId="0" fontId="6" fillId="0" borderId="0" xfId="127" applyFont="1" applyFill="1">
      <alignment/>
      <protection/>
    </xf>
    <xf numFmtId="0" fontId="2" fillId="0" borderId="0" xfId="127" applyFont="1" applyFill="1">
      <alignment/>
      <protection/>
    </xf>
    <xf numFmtId="0" fontId="6" fillId="0" borderId="0" xfId="127" applyFont="1" applyFill="1" applyAlignment="1" quotePrefix="1">
      <alignment horizontal="center" vertical="center" textRotation="180"/>
      <protection/>
    </xf>
    <xf numFmtId="40" fontId="2" fillId="0" borderId="0" xfId="127" applyNumberFormat="1" applyFont="1" applyFill="1" applyAlignment="1">
      <alignment/>
      <protection/>
    </xf>
    <xf numFmtId="0" fontId="2" fillId="0" borderId="10" xfId="127" applyFont="1" applyFill="1" applyBorder="1" applyAlignment="1">
      <alignment horizontal="center"/>
      <protection/>
    </xf>
    <xf numFmtId="203" fontId="2" fillId="0" borderId="0" xfId="127" applyNumberFormat="1" applyFont="1" applyFill="1">
      <alignment/>
      <protection/>
    </xf>
    <xf numFmtId="228" fontId="2" fillId="0" borderId="0" xfId="127" applyNumberFormat="1" applyFont="1" applyFill="1">
      <alignment/>
      <protection/>
    </xf>
    <xf numFmtId="228" fontId="2" fillId="0" borderId="0" xfId="127" applyNumberFormat="1" applyFont="1" applyFill="1" applyBorder="1">
      <alignment/>
      <protection/>
    </xf>
    <xf numFmtId="210" fontId="2" fillId="0" borderId="0" xfId="127" applyNumberFormat="1" applyFont="1" applyFill="1">
      <alignment/>
      <protection/>
    </xf>
    <xf numFmtId="210" fontId="6" fillId="0" borderId="0" xfId="127" applyNumberFormat="1" applyFont="1" applyFill="1" applyAlignment="1" quotePrefix="1">
      <alignment horizontal="center" vertical="center" textRotation="180"/>
      <protection/>
    </xf>
    <xf numFmtId="210" fontId="6" fillId="0" borderId="0" xfId="127" applyNumberFormat="1" applyFont="1" applyFill="1">
      <alignment/>
      <protection/>
    </xf>
    <xf numFmtId="231" fontId="2" fillId="0" borderId="12" xfId="127" applyNumberFormat="1" applyFont="1" applyFill="1" applyBorder="1">
      <alignment/>
      <protection/>
    </xf>
    <xf numFmtId="231" fontId="2" fillId="0" borderId="0" xfId="127" applyNumberFormat="1" applyFont="1" applyFill="1">
      <alignment/>
      <protection/>
    </xf>
    <xf numFmtId="43" fontId="2" fillId="0" borderId="0" xfId="36" applyFont="1" applyFill="1" applyAlignment="1">
      <alignment/>
    </xf>
    <xf numFmtId="217" fontId="2" fillId="0" borderId="0" xfId="127" applyNumberFormat="1" applyFont="1" applyFill="1">
      <alignment/>
      <protection/>
    </xf>
    <xf numFmtId="210" fontId="2" fillId="0" borderId="12" xfId="36" applyNumberFormat="1" applyFont="1" applyFill="1" applyBorder="1" applyAlignment="1">
      <alignment/>
    </xf>
    <xf numFmtId="231" fontId="2" fillId="0" borderId="15" xfId="127" applyNumberFormat="1" applyFont="1" applyFill="1" applyBorder="1">
      <alignment/>
      <protection/>
    </xf>
    <xf numFmtId="40" fontId="2" fillId="0" borderId="0" xfId="127" applyNumberFormat="1" applyFont="1" applyFill="1">
      <alignment/>
      <protection/>
    </xf>
    <xf numFmtId="43" fontId="2" fillId="0" borderId="0" xfId="42" applyFont="1" applyFill="1" applyAlignment="1">
      <alignment/>
    </xf>
    <xf numFmtId="0" fontId="2" fillId="0" borderId="0" xfId="127" applyFont="1" applyFill="1" applyAlignment="1">
      <alignment horizontal="centerContinuous"/>
      <protection/>
    </xf>
    <xf numFmtId="40" fontId="2" fillId="0" borderId="0" xfId="101" applyNumberFormat="1" applyFont="1" applyAlignment="1">
      <alignment/>
      <protection/>
    </xf>
    <xf numFmtId="40" fontId="2" fillId="0" borderId="0" xfId="101" applyNumberFormat="1" applyFont="1" applyFill="1" applyAlignment="1">
      <alignment/>
      <protection/>
    </xf>
    <xf numFmtId="0" fontId="2" fillId="0" borderId="0" xfId="101" applyFont="1" applyFill="1">
      <alignment/>
      <protection/>
    </xf>
    <xf numFmtId="40" fontId="3" fillId="0" borderId="0" xfId="101" applyNumberFormat="1" applyFont="1" applyAlignment="1">
      <alignment horizontal="center"/>
      <protection/>
    </xf>
    <xf numFmtId="40" fontId="2" fillId="0" borderId="0" xfId="101" applyNumberFormat="1" applyFont="1" applyAlignment="1">
      <alignment horizontal="center"/>
      <protection/>
    </xf>
    <xf numFmtId="40" fontId="2" fillId="0" borderId="0" xfId="101" applyNumberFormat="1" applyFont="1" applyAlignment="1" quotePrefix="1">
      <alignment horizontal="center"/>
      <protection/>
    </xf>
    <xf numFmtId="40" fontId="2" fillId="0" borderId="0" xfId="101" applyNumberFormat="1" applyFont="1">
      <alignment/>
      <protection/>
    </xf>
    <xf numFmtId="40" fontId="3" fillId="0" borderId="0" xfId="101" applyNumberFormat="1" applyFont="1">
      <alignment/>
      <protection/>
    </xf>
    <xf numFmtId="39" fontId="2" fillId="0" borderId="0" xfId="101" applyNumberFormat="1" applyFont="1" applyAlignment="1">
      <alignment/>
      <protection/>
    </xf>
    <xf numFmtId="39" fontId="3" fillId="0" borderId="0" xfId="42" applyNumberFormat="1" applyFont="1" applyAlignment="1">
      <alignment horizontal="right"/>
    </xf>
    <xf numFmtId="39" fontId="3" fillId="0" borderId="0" xfId="42" applyNumberFormat="1" applyFont="1" applyBorder="1" applyAlignment="1">
      <alignment/>
    </xf>
    <xf numFmtId="39" fontId="3" fillId="0" borderId="0" xfId="42" applyNumberFormat="1" applyFont="1" applyBorder="1" applyAlignment="1">
      <alignment horizontal="center"/>
    </xf>
    <xf numFmtId="39" fontId="2" fillId="0" borderId="0" xfId="101" applyNumberFormat="1" applyFont="1" applyFill="1" applyAlignment="1">
      <alignment horizontal="left"/>
      <protection/>
    </xf>
    <xf numFmtId="39" fontId="2" fillId="0" borderId="0" xfId="101" applyNumberFormat="1" applyFont="1" applyBorder="1" applyAlignment="1">
      <alignment/>
      <protection/>
    </xf>
    <xf numFmtId="39" fontId="19" fillId="0" borderId="0" xfId="102" applyNumberFormat="1" applyFont="1" applyFill="1" applyBorder="1" applyAlignment="1" quotePrefix="1">
      <alignment horizontal="center"/>
      <protection/>
    </xf>
    <xf numFmtId="0" fontId="19" fillId="0" borderId="0" xfId="102" applyFont="1" applyFill="1" applyBorder="1" applyAlignment="1">
      <alignment horizontal="center"/>
      <protection/>
    </xf>
    <xf numFmtId="213" fontId="2" fillId="0" borderId="0" xfId="101" applyNumberFormat="1" applyFont="1" applyFill="1" applyBorder="1" applyAlignment="1">
      <alignment horizontal="right"/>
      <protection/>
    </xf>
    <xf numFmtId="213" fontId="2" fillId="0" borderId="0" xfId="101" applyNumberFormat="1" applyFont="1" applyFill="1">
      <alignment/>
      <protection/>
    </xf>
    <xf numFmtId="213" fontId="3" fillId="0" borderId="0" xfId="101" applyNumberFormat="1" applyFont="1" applyAlignment="1">
      <alignment horizontal="center"/>
      <protection/>
    </xf>
    <xf numFmtId="213" fontId="12" fillId="0" borderId="0" xfId="101" applyNumberFormat="1" applyFont="1">
      <alignment/>
      <protection/>
    </xf>
    <xf numFmtId="43" fontId="2" fillId="0" borderId="0" xfId="56" applyFont="1" applyFill="1" applyBorder="1" applyAlignment="1">
      <alignment/>
    </xf>
    <xf numFmtId="213" fontId="2" fillId="0" borderId="0" xfId="42" applyNumberFormat="1" applyFont="1" applyFill="1" applyAlignment="1">
      <alignment/>
    </xf>
    <xf numFmtId="213" fontId="2" fillId="0" borderId="0" xfId="101" applyNumberFormat="1" applyFont="1" applyFill="1" applyBorder="1" applyAlignment="1">
      <alignment/>
      <protection/>
    </xf>
    <xf numFmtId="43" fontId="2" fillId="0" borderId="0" xfId="56" applyFont="1" applyFill="1" applyAlignment="1">
      <alignment/>
    </xf>
    <xf numFmtId="39" fontId="3" fillId="0" borderId="0" xfId="42" applyNumberFormat="1" applyFont="1" applyFill="1" applyAlignment="1">
      <alignment horizontal="right"/>
    </xf>
    <xf numFmtId="39" fontId="3" fillId="0" borderId="0" xfId="101" applyNumberFormat="1" applyFont="1" applyAlignment="1">
      <alignment horizontal="right"/>
      <protection/>
    </xf>
    <xf numFmtId="232" fontId="2" fillId="0" borderId="0" xfId="146" applyNumberFormat="1" applyFont="1" applyFill="1" applyBorder="1" applyAlignment="1" applyProtection="1">
      <alignment/>
      <protection/>
    </xf>
    <xf numFmtId="0" fontId="2" fillId="0" borderId="0" xfId="101" applyFont="1" applyFill="1" applyBorder="1">
      <alignment/>
      <protection/>
    </xf>
    <xf numFmtId="40" fontId="12" fillId="0" borderId="0" xfId="101" applyNumberFormat="1" applyFont="1">
      <alignment/>
      <protection/>
    </xf>
    <xf numFmtId="40" fontId="2" fillId="0" borderId="0" xfId="101" applyNumberFormat="1" applyFont="1" applyFill="1" applyBorder="1">
      <alignment/>
      <protection/>
    </xf>
    <xf numFmtId="204" fontId="2" fillId="0" borderId="0" xfId="101" applyNumberFormat="1" applyFont="1" applyFill="1" applyBorder="1" applyAlignment="1">
      <alignment/>
      <protection/>
    </xf>
    <xf numFmtId="0" fontId="2" fillId="0" borderId="0" xfId="101" applyFont="1" applyFill="1" applyAlignment="1">
      <alignment horizontal="center"/>
      <protection/>
    </xf>
    <xf numFmtId="43" fontId="2" fillId="0" borderId="0" xfId="42" applyFont="1" applyFill="1" applyAlignment="1">
      <alignment horizontal="center"/>
    </xf>
    <xf numFmtId="39" fontId="3" fillId="0" borderId="10" xfId="42" applyNumberFormat="1" applyFont="1" applyFill="1" applyBorder="1" applyAlignment="1">
      <alignment horizontal="center"/>
    </xf>
    <xf numFmtId="0" fontId="18" fillId="0" borderId="0" xfId="101" applyFont="1" applyAlignment="1" quotePrefix="1">
      <alignment horizontal="left"/>
      <protection/>
    </xf>
    <xf numFmtId="39" fontId="18" fillId="0" borderId="0" xfId="101" applyNumberFormat="1" applyFont="1" applyFill="1" applyAlignment="1">
      <alignment horizontal="left"/>
      <protection/>
    </xf>
    <xf numFmtId="0" fontId="18" fillId="0" borderId="0" xfId="123" applyNumberFormat="1" applyFont="1" applyFill="1" applyAlignment="1">
      <alignment horizontal="center" vertical="center"/>
      <protection/>
    </xf>
    <xf numFmtId="0" fontId="18" fillId="0" borderId="0" xfId="128" applyFont="1" applyFill="1">
      <alignment/>
      <protection/>
    </xf>
    <xf numFmtId="0" fontId="18" fillId="0" borderId="0" xfId="129" applyFont="1" applyFill="1" applyAlignment="1" quotePrefix="1">
      <alignment horizontal="left"/>
      <protection/>
    </xf>
    <xf numFmtId="39" fontId="18" fillId="0" borderId="0" xfId="101" applyNumberFormat="1" applyFont="1" applyFill="1" applyAlignment="1" quotePrefix="1">
      <alignment/>
      <protection/>
    </xf>
    <xf numFmtId="0" fontId="18" fillId="0" borderId="0" xfId="101" applyFont="1" applyFill="1" applyAlignment="1" quotePrefix="1">
      <alignment horizontal="left"/>
      <protection/>
    </xf>
    <xf numFmtId="39" fontId="18" fillId="0" borderId="0" xfId="101" applyNumberFormat="1" applyFont="1" applyFill="1" applyAlignment="1">
      <alignment vertical="center"/>
      <protection/>
    </xf>
    <xf numFmtId="39" fontId="18" fillId="0" borderId="0" xfId="101" applyNumberFormat="1" applyFont="1" applyFill="1" applyAlignment="1" quotePrefix="1">
      <alignment horizontal="left"/>
      <protection/>
    </xf>
    <xf numFmtId="39" fontId="18" fillId="0" borderId="0" xfId="101" applyNumberFormat="1" applyFont="1">
      <alignment/>
      <protection/>
    </xf>
    <xf numFmtId="39" fontId="18" fillId="0" borderId="0" xfId="101" applyNumberFormat="1" applyFont="1" applyFill="1" applyAlignment="1">
      <alignment horizontal="centerContinuous" vertical="center"/>
      <protection/>
    </xf>
    <xf numFmtId="39" fontId="18" fillId="0" borderId="0" xfId="101" applyNumberFormat="1" applyFont="1" applyFill="1" applyAlignment="1" quotePrefix="1">
      <alignment horizontal="left" vertical="center"/>
      <protection/>
    </xf>
    <xf numFmtId="39" fontId="2" fillId="0" borderId="0" xfId="128" applyNumberFormat="1" applyFont="1" applyFill="1">
      <alignment/>
      <protection/>
    </xf>
    <xf numFmtId="39" fontId="18" fillId="0" borderId="0" xfId="101" applyNumberFormat="1" applyFont="1" applyFill="1" applyBorder="1" applyAlignment="1">
      <alignment/>
      <protection/>
    </xf>
    <xf numFmtId="39" fontId="29" fillId="0" borderId="0" xfId="101" applyNumberFormat="1" applyFont="1" applyFill="1" applyAlignment="1">
      <alignment horizontal="centerContinuous" vertical="center"/>
      <protection/>
    </xf>
    <xf numFmtId="39" fontId="29" fillId="0" borderId="0" xfId="101" applyNumberFormat="1" applyFont="1" applyFill="1" applyBorder="1" applyAlignment="1">
      <alignment/>
      <protection/>
    </xf>
    <xf numFmtId="39" fontId="18" fillId="0" borderId="0" xfId="152" applyNumberFormat="1" applyFont="1" applyFill="1">
      <alignment/>
      <protection/>
    </xf>
    <xf numFmtId="39" fontId="18" fillId="0" borderId="0" xfId="129" applyNumberFormat="1" applyFont="1" applyFill="1">
      <alignment/>
      <protection/>
    </xf>
    <xf numFmtId="39" fontId="18" fillId="0" borderId="0" xfId="123" applyNumberFormat="1" applyFont="1" applyFill="1" applyAlignment="1">
      <alignment horizontal="center" vertical="center"/>
      <protection/>
    </xf>
    <xf numFmtId="40" fontId="2" fillId="0" borderId="0" xfId="80" applyNumberFormat="1" applyFont="1" applyFill="1" applyBorder="1" applyAlignment="1">
      <alignment horizontal="centerContinuous"/>
    </xf>
    <xf numFmtId="39" fontId="2" fillId="0" borderId="0" xfId="101" applyNumberFormat="1" applyFont="1" applyFill="1" applyAlignment="1">
      <alignment/>
      <protection/>
    </xf>
    <xf numFmtId="211" fontId="2" fillId="0" borderId="0" xfId="101" applyNumberFormat="1" applyFont="1" applyFill="1">
      <alignment/>
      <protection/>
    </xf>
    <xf numFmtId="211" fontId="2" fillId="0" borderId="0" xfId="101" applyNumberFormat="1" applyFont="1" applyFill="1" applyAlignment="1">
      <alignment horizontal="center"/>
      <protection/>
    </xf>
    <xf numFmtId="39" fontId="2" fillId="0" borderId="0" xfId="101" applyNumberFormat="1" applyFont="1" applyFill="1" applyBorder="1" applyAlignment="1">
      <alignment/>
      <protection/>
    </xf>
    <xf numFmtId="39" fontId="2" fillId="0" borderId="10" xfId="101" applyNumberFormat="1" applyFont="1" applyFill="1" applyBorder="1" applyAlignment="1">
      <alignment/>
      <protection/>
    </xf>
    <xf numFmtId="39" fontId="5" fillId="0" borderId="0" xfId="101" applyNumberFormat="1" applyFont="1" applyFill="1">
      <alignment/>
      <protection/>
    </xf>
    <xf numFmtId="39" fontId="3" fillId="0" borderId="0" xfId="101" applyNumberFormat="1" applyFont="1" applyFill="1" applyAlignment="1" quotePrefix="1">
      <alignment horizontal="center"/>
      <protection/>
    </xf>
    <xf numFmtId="40" fontId="2" fillId="0" borderId="0" xfId="146" applyNumberFormat="1" applyFont="1" applyAlignment="1">
      <alignment horizontal="centerContinuous" vertical="center"/>
      <protection/>
    </xf>
    <xf numFmtId="43" fontId="2" fillId="0" borderId="0" xfId="44" applyFont="1" applyFill="1" applyAlignment="1">
      <alignment/>
    </xf>
    <xf numFmtId="40" fontId="2" fillId="0" borderId="0" xfId="101" applyNumberFormat="1" applyFont="1" applyAlignment="1">
      <alignment vertical="center"/>
      <protection/>
    </xf>
    <xf numFmtId="40" fontId="3" fillId="0" borderId="0" xfId="101" applyNumberFormat="1" applyFont="1" applyAlignment="1">
      <alignment vertical="center"/>
      <protection/>
    </xf>
    <xf numFmtId="40" fontId="2" fillId="0" borderId="0" xfId="67" applyNumberFormat="1" applyFont="1" applyAlignment="1">
      <alignment vertical="center"/>
    </xf>
    <xf numFmtId="0" fontId="2" fillId="0" borderId="0" xfId="101" applyNumberFormat="1" applyFont="1" applyAlignment="1">
      <alignment vertical="center"/>
      <protection/>
    </xf>
    <xf numFmtId="0" fontId="2" fillId="0" borderId="0" xfId="127" applyFont="1" applyFill="1" applyAlignment="1">
      <alignment horizontal="right" vertical="center"/>
      <protection/>
    </xf>
    <xf numFmtId="223" fontId="2" fillId="0" borderId="10" xfId="146" applyNumberFormat="1" applyFont="1" applyFill="1" applyBorder="1" applyAlignment="1" applyProtection="1">
      <alignment horizontal="centerContinuous" vertical="center"/>
      <protection/>
    </xf>
    <xf numFmtId="0" fontId="2" fillId="0" borderId="0" xfId="101" applyFont="1" applyAlignment="1">
      <alignment vertical="center"/>
      <protection/>
    </xf>
    <xf numFmtId="40" fontId="2" fillId="0" borderId="10" xfId="67" applyNumberFormat="1" applyFont="1" applyBorder="1" applyAlignment="1" quotePrefix="1">
      <alignment horizontal="center" vertical="center"/>
    </xf>
    <xf numFmtId="2" fontId="2" fillId="0" borderId="0" xfId="101" applyNumberFormat="1" applyFont="1" applyAlignment="1">
      <alignment vertical="center"/>
      <protection/>
    </xf>
    <xf numFmtId="43" fontId="2" fillId="0" borderId="0" xfId="67" applyFont="1" applyFill="1" applyAlignment="1">
      <alignment vertical="center"/>
    </xf>
    <xf numFmtId="43" fontId="2" fillId="0" borderId="0" xfId="101" applyNumberFormat="1" applyFont="1" applyAlignment="1">
      <alignment vertical="center"/>
      <protection/>
    </xf>
    <xf numFmtId="43" fontId="2" fillId="0" borderId="0" xfId="67" applyFont="1" applyAlignment="1">
      <alignment vertical="center"/>
    </xf>
    <xf numFmtId="39" fontId="2" fillId="0" borderId="0" xfId="101" applyNumberFormat="1" applyFont="1" applyFill="1" applyBorder="1" applyAlignment="1">
      <alignment horizontal="centerContinuous" vertical="center"/>
      <protection/>
    </xf>
    <xf numFmtId="39" fontId="2" fillId="0" borderId="10" xfId="101" applyNumberFormat="1" applyFont="1" applyFill="1" applyBorder="1" applyAlignment="1">
      <alignment horizontal="centerContinuous" vertical="center"/>
      <protection/>
    </xf>
    <xf numFmtId="0" fontId="2" fillId="0" borderId="10" xfId="101" applyFont="1" applyFill="1" applyBorder="1" applyAlignment="1">
      <alignment horizontal="centerContinuous" vertical="center"/>
      <protection/>
    </xf>
    <xf numFmtId="0" fontId="2" fillId="0" borderId="0" xfId="101" applyFont="1" applyAlignment="1">
      <alignment horizontal="center" vertical="center"/>
      <protection/>
    </xf>
    <xf numFmtId="0" fontId="2" fillId="0" borderId="0" xfId="101" applyFont="1" applyAlignment="1" quotePrefix="1">
      <alignment horizontal="center" vertical="center"/>
      <protection/>
    </xf>
    <xf numFmtId="223" fontId="2" fillId="0" borderId="0" xfId="146" applyNumberFormat="1" applyFont="1" applyFill="1" applyBorder="1" applyAlignment="1" applyProtection="1">
      <alignment vertical="center"/>
      <protection/>
    </xf>
    <xf numFmtId="40" fontId="2" fillId="0" borderId="0" xfId="101" applyNumberFormat="1" applyFont="1" applyAlignment="1">
      <alignment horizontal="center" vertical="center"/>
      <protection/>
    </xf>
    <xf numFmtId="40" fontId="2" fillId="0" borderId="10" xfId="67" applyNumberFormat="1" applyFont="1" applyBorder="1" applyAlignment="1" quotePrefix="1">
      <alignment horizontal="centerContinuous" vertical="center"/>
    </xf>
    <xf numFmtId="40" fontId="2" fillId="0" borderId="10" xfId="67" applyNumberFormat="1" applyFont="1" applyBorder="1" applyAlignment="1">
      <alignment horizontal="centerContinuous" vertical="center"/>
    </xf>
    <xf numFmtId="40" fontId="2" fillId="0" borderId="12" xfId="67" applyNumberFormat="1" applyFont="1" applyBorder="1" applyAlignment="1">
      <alignment horizontal="center" vertical="center"/>
    </xf>
    <xf numFmtId="208" fontId="2" fillId="0" borderId="11" xfId="67" applyNumberFormat="1" applyFont="1" applyBorder="1" applyAlignment="1">
      <alignment vertical="center"/>
    </xf>
    <xf numFmtId="208" fontId="2" fillId="0" borderId="0" xfId="67" applyNumberFormat="1" applyFont="1" applyAlignment="1">
      <alignment vertical="center"/>
    </xf>
    <xf numFmtId="208" fontId="2" fillId="0" borderId="10" xfId="67" applyNumberFormat="1" applyFont="1" applyBorder="1" applyAlignment="1">
      <alignment vertical="center"/>
    </xf>
    <xf numFmtId="210" fontId="2" fillId="0" borderId="0" xfId="67" applyNumberFormat="1" applyFont="1" applyFill="1" applyAlignment="1">
      <alignment vertical="center"/>
    </xf>
    <xf numFmtId="208" fontId="2" fillId="0" borderId="13" xfId="67" applyNumberFormat="1" applyFont="1" applyBorder="1" applyAlignment="1">
      <alignment vertical="center"/>
    </xf>
    <xf numFmtId="4" fontId="2" fillId="0" borderId="0" xfId="101" applyNumberFormat="1" applyFont="1" applyAlignment="1">
      <alignment vertical="center"/>
      <protection/>
    </xf>
    <xf numFmtId="0" fontId="2" fillId="0" borderId="0" xfId="127" applyFont="1" applyFill="1" applyAlignment="1">
      <alignment horizontal="centerContinuous" vertical="center"/>
      <protection/>
    </xf>
    <xf numFmtId="40" fontId="2" fillId="0" borderId="0" xfId="127" applyNumberFormat="1" applyFont="1" applyFill="1" applyAlignment="1">
      <alignment horizontal="centerContinuous" vertical="center"/>
      <protection/>
    </xf>
    <xf numFmtId="39" fontId="3" fillId="0" borderId="0" xfId="0" applyNumberFormat="1" applyFont="1" applyFill="1" applyBorder="1" applyAlignment="1">
      <alignment/>
    </xf>
    <xf numFmtId="0" fontId="2" fillId="0" borderId="0" xfId="0" applyFont="1" applyFill="1" applyBorder="1" applyAlignment="1">
      <alignment/>
    </xf>
    <xf numFmtId="39" fontId="2" fillId="0" borderId="0" xfId="44" applyNumberFormat="1" applyFont="1" applyFill="1" applyAlignment="1">
      <alignment/>
    </xf>
    <xf numFmtId="39" fontId="2" fillId="0" borderId="0" xfId="44" applyNumberFormat="1" applyFont="1" applyFill="1" applyBorder="1" applyAlignment="1" applyProtection="1" quotePrefix="1">
      <alignment/>
      <protection/>
    </xf>
    <xf numFmtId="40" fontId="2" fillId="0" borderId="0" xfId="0" applyNumberFormat="1" applyFont="1" applyFill="1" applyAlignment="1">
      <alignment/>
    </xf>
    <xf numFmtId="0" fontId="6" fillId="0" borderId="0" xfId="0" applyFont="1" applyFill="1" applyAlignment="1">
      <alignment horizontal="center"/>
    </xf>
    <xf numFmtId="40" fontId="2" fillId="0" borderId="11" xfId="0" applyNumberFormat="1" applyFont="1" applyFill="1" applyBorder="1" applyAlignment="1">
      <alignment horizontal="center"/>
    </xf>
    <xf numFmtId="0" fontId="2" fillId="0" borderId="10" xfId="0" applyFont="1" applyFill="1" applyBorder="1" applyAlignment="1">
      <alignment horizontal="center"/>
    </xf>
    <xf numFmtId="39" fontId="18" fillId="0" borderId="0" xfId="140" applyNumberFormat="1" applyFont="1" applyFill="1" applyBorder="1" applyAlignment="1" applyProtection="1">
      <alignment/>
      <protection/>
    </xf>
    <xf numFmtId="210" fontId="3" fillId="0" borderId="0" xfId="146" applyNumberFormat="1" applyFont="1" applyFill="1" applyAlignment="1">
      <alignment horizontal="right"/>
      <protection/>
    </xf>
    <xf numFmtId="39" fontId="3" fillId="0" borderId="0" xfId="0" applyNumberFormat="1" applyFont="1" applyFill="1" applyAlignment="1">
      <alignment/>
    </xf>
    <xf numFmtId="39" fontId="19" fillId="0" borderId="0" xfId="146" applyNumberFormat="1" applyFont="1" applyFill="1" applyAlignment="1">
      <alignment/>
      <protection/>
    </xf>
    <xf numFmtId="39" fontId="18" fillId="0" borderId="0" xfId="146" applyNumberFormat="1" applyFont="1" applyFill="1" applyAlignment="1">
      <alignment/>
      <protection/>
    </xf>
    <xf numFmtId="39" fontId="27" fillId="0" borderId="0" xfId="101" applyNumberFormat="1" applyFont="1" applyFill="1">
      <alignment/>
      <protection/>
    </xf>
    <xf numFmtId="226" fontId="18" fillId="0" borderId="0" xfId="0" applyNumberFormat="1" applyFont="1" applyFill="1" applyAlignment="1" quotePrefix="1">
      <alignment horizontal="left"/>
    </xf>
    <xf numFmtId="0" fontId="8" fillId="0" borderId="0" xfId="101" applyNumberFormat="1" applyFont="1" applyFill="1" applyAlignment="1" quotePrefix="1">
      <alignment horizontal="center"/>
      <protection/>
    </xf>
    <xf numFmtId="0" fontId="6" fillId="0" borderId="0" xfId="101" applyNumberFormat="1" applyFont="1" applyFill="1" applyAlignment="1" quotePrefix="1">
      <alignment horizontal="centerContinuous"/>
      <protection/>
    </xf>
    <xf numFmtId="0" fontId="8" fillId="0" borderId="0" xfId="101" applyNumberFormat="1" applyFont="1" applyFill="1">
      <alignment/>
      <protection/>
    </xf>
    <xf numFmtId="0" fontId="7" fillId="0" borderId="0" xfId="101" applyNumberFormat="1" applyFont="1" applyFill="1">
      <alignment/>
      <protection/>
    </xf>
    <xf numFmtId="0" fontId="7" fillId="0" borderId="10" xfId="101" applyNumberFormat="1" applyFont="1" applyFill="1" applyBorder="1">
      <alignment/>
      <protection/>
    </xf>
    <xf numFmtId="0" fontId="17" fillId="0" borderId="0" xfId="101" applyNumberFormat="1" applyFont="1" applyFill="1" applyBorder="1" applyAlignment="1">
      <alignment horizontal="centerContinuous" vertical="center"/>
      <protection/>
    </xf>
    <xf numFmtId="0" fontId="8" fillId="0" borderId="0" xfId="101" applyNumberFormat="1" applyFont="1" applyFill="1" applyBorder="1">
      <alignment/>
      <protection/>
    </xf>
    <xf numFmtId="0" fontId="13" fillId="0" borderId="10" xfId="101" applyNumberFormat="1" applyFont="1" applyFill="1" applyBorder="1">
      <alignment/>
      <protection/>
    </xf>
    <xf numFmtId="0" fontId="8" fillId="0" borderId="0" xfId="101" applyNumberFormat="1" applyFont="1" applyFill="1" applyAlignment="1">
      <alignment horizontal="center"/>
      <protection/>
    </xf>
    <xf numFmtId="0" fontId="8" fillId="0" borderId="0" xfId="124" applyNumberFormat="1" applyFont="1" applyFill="1" applyAlignment="1">
      <alignment horizontal="center"/>
      <protection/>
    </xf>
    <xf numFmtId="0" fontId="7" fillId="0" borderId="0" xfId="101" applyNumberFormat="1" applyFont="1" applyFill="1" applyBorder="1">
      <alignment/>
      <protection/>
    </xf>
    <xf numFmtId="0" fontId="8" fillId="0" borderId="0" xfId="101" applyNumberFormat="1" applyFont="1" applyFill="1" applyBorder="1" applyAlignment="1" quotePrefix="1">
      <alignment horizontal="center"/>
      <protection/>
    </xf>
    <xf numFmtId="0" fontId="6" fillId="0" borderId="0" xfId="101" applyNumberFormat="1" applyFont="1" applyFill="1">
      <alignment/>
      <protection/>
    </xf>
    <xf numFmtId="40" fontId="8" fillId="0" borderId="0" xfId="101" applyNumberFormat="1" applyFont="1" applyFill="1" applyBorder="1" applyAlignment="1">
      <alignment horizontal="left"/>
      <protection/>
    </xf>
    <xf numFmtId="49" fontId="11" fillId="0" borderId="10" xfId="101" applyNumberFormat="1" applyFont="1" applyFill="1" applyBorder="1" applyAlignment="1">
      <alignment horizontal="center"/>
      <protection/>
    </xf>
    <xf numFmtId="40" fontId="2" fillId="0" borderId="0" xfId="127" applyNumberFormat="1" applyFont="1" applyFill="1" applyAlignment="1">
      <alignment vertical="center"/>
      <protection/>
    </xf>
    <xf numFmtId="0" fontId="2" fillId="0" borderId="0" xfId="127" applyFont="1" applyFill="1" applyAlignment="1">
      <alignment vertical="center"/>
      <protection/>
    </xf>
    <xf numFmtId="0" fontId="29" fillId="0" borderId="0" xfId="120" applyFont="1" applyAlignment="1">
      <alignment vertical="center"/>
      <protection/>
    </xf>
    <xf numFmtId="0" fontId="29" fillId="0" borderId="0" xfId="120" applyNumberFormat="1" applyFont="1" applyAlignment="1" quotePrefix="1">
      <alignment horizontal="centerContinuous" vertical="center"/>
      <protection/>
    </xf>
    <xf numFmtId="0" fontId="29" fillId="0" borderId="0" xfId="120" applyNumberFormat="1" applyFont="1" applyAlignment="1">
      <alignment horizontal="centerContinuous" vertical="center"/>
      <protection/>
    </xf>
    <xf numFmtId="40" fontId="3" fillId="0" borderId="0" xfId="127" applyNumberFormat="1" applyFont="1" applyFill="1" applyAlignment="1">
      <alignment vertical="center"/>
      <protection/>
    </xf>
    <xf numFmtId="229" fontId="2" fillId="0" borderId="0" xfId="127" applyNumberFormat="1" applyFont="1" applyFill="1" applyAlignment="1">
      <alignment vertical="center"/>
      <protection/>
    </xf>
    <xf numFmtId="208" fontId="2" fillId="0" borderId="0" xfId="67" applyNumberFormat="1" applyFont="1" applyBorder="1" applyAlignment="1">
      <alignment vertical="center"/>
    </xf>
    <xf numFmtId="0" fontId="2" fillId="0" borderId="0" xfId="127" applyFont="1" applyFill="1" applyAlignment="1">
      <alignment horizontal="center" vertical="center"/>
      <protection/>
    </xf>
    <xf numFmtId="40" fontId="2" fillId="0" borderId="11" xfId="127" applyNumberFormat="1" applyFont="1" applyFill="1" applyBorder="1" applyAlignment="1">
      <alignment horizontal="center" vertical="center"/>
      <protection/>
    </xf>
    <xf numFmtId="0" fontId="2" fillId="0" borderId="10" xfId="127" applyFont="1" applyFill="1" applyBorder="1" applyAlignment="1">
      <alignment horizontal="center" vertical="center"/>
      <protection/>
    </xf>
    <xf numFmtId="203" fontId="2" fillId="0" borderId="0" xfId="127" applyNumberFormat="1" applyFont="1" applyFill="1" applyAlignment="1">
      <alignment vertical="center"/>
      <protection/>
    </xf>
    <xf numFmtId="228" fontId="2" fillId="0" borderId="0" xfId="127" applyNumberFormat="1" applyFont="1" applyFill="1" applyAlignment="1">
      <alignment vertical="center"/>
      <protection/>
    </xf>
    <xf numFmtId="228" fontId="2" fillId="0" borderId="0" xfId="127" applyNumberFormat="1" applyFont="1" applyFill="1" applyBorder="1" applyAlignment="1">
      <alignment vertical="center"/>
      <protection/>
    </xf>
    <xf numFmtId="230" fontId="2" fillId="0" borderId="0" xfId="127" applyNumberFormat="1" applyFont="1" applyFill="1" applyAlignment="1">
      <alignment vertical="center"/>
      <protection/>
    </xf>
    <xf numFmtId="210" fontId="2" fillId="0" borderId="0" xfId="127" applyNumberFormat="1" applyFont="1" applyFill="1" applyAlignment="1">
      <alignment vertical="center"/>
      <protection/>
    </xf>
    <xf numFmtId="231" fontId="2" fillId="0" borderId="12" xfId="127" applyNumberFormat="1" applyFont="1" applyFill="1" applyBorder="1" applyAlignment="1">
      <alignment vertical="center"/>
      <protection/>
    </xf>
    <xf numFmtId="231" fontId="2" fillId="0" borderId="0" xfId="127" applyNumberFormat="1" applyFont="1" applyFill="1" applyAlignment="1">
      <alignment vertical="center"/>
      <protection/>
    </xf>
    <xf numFmtId="43" fontId="2" fillId="0" borderId="0" xfId="36" applyFont="1" applyFill="1" applyAlignment="1">
      <alignment vertical="center"/>
    </xf>
    <xf numFmtId="210" fontId="2" fillId="0" borderId="12" xfId="36" applyNumberFormat="1" applyFont="1" applyFill="1" applyBorder="1" applyAlignment="1">
      <alignment vertical="center"/>
    </xf>
    <xf numFmtId="231" fontId="2" fillId="0" borderId="15" xfId="127" applyNumberFormat="1" applyFont="1" applyFill="1" applyBorder="1" applyAlignment="1">
      <alignment vertical="center"/>
      <protection/>
    </xf>
    <xf numFmtId="231" fontId="2" fillId="0" borderId="0" xfId="127" applyNumberFormat="1" applyFont="1" applyFill="1" applyBorder="1" applyAlignment="1">
      <alignment vertical="center"/>
      <protection/>
    </xf>
    <xf numFmtId="43" fontId="2" fillId="0" borderId="0" xfId="44" applyFont="1" applyFill="1" applyAlignment="1">
      <alignment vertical="center"/>
    </xf>
    <xf numFmtId="0" fontId="2" fillId="0" borderId="0" xfId="127" applyFont="1" applyFill="1" applyAlignment="1">
      <alignment horizontal="left" vertical="center"/>
      <protection/>
    </xf>
    <xf numFmtId="40" fontId="2" fillId="0" borderId="0" xfId="127" applyNumberFormat="1" applyFont="1" applyFill="1" applyAlignment="1">
      <alignment horizontal="left" vertical="center"/>
      <protection/>
    </xf>
    <xf numFmtId="43" fontId="2" fillId="0" borderId="0" xfId="59" applyFont="1" applyAlignment="1">
      <alignment horizontal="center" vertical="center"/>
    </xf>
    <xf numFmtId="43" fontId="2" fillId="0" borderId="0" xfId="59" applyFont="1" applyAlignment="1" quotePrefix="1">
      <alignment horizontal="center" vertical="center"/>
    </xf>
    <xf numFmtId="0" fontId="2" fillId="0" borderId="0" xfId="127" applyFont="1" applyFill="1" applyAlignment="1">
      <alignment horizontal="left" vertical="center"/>
      <protection/>
    </xf>
    <xf numFmtId="40" fontId="2" fillId="0" borderId="0" xfId="127" applyNumberFormat="1" applyFont="1" applyFill="1" applyAlignment="1">
      <alignment horizontal="left" vertical="center"/>
      <protection/>
    </xf>
    <xf numFmtId="43" fontId="2" fillId="0" borderId="13" xfId="59" applyFont="1" applyBorder="1" applyAlignment="1">
      <alignment horizontal="center" vertical="center"/>
    </xf>
    <xf numFmtId="0" fontId="29" fillId="0" borderId="0" xfId="120" applyFont="1" applyFill="1" applyAlignment="1">
      <alignment vertical="center"/>
      <protection/>
    </xf>
    <xf numFmtId="0" fontId="2" fillId="0" borderId="0" xfId="0" applyFont="1" applyFill="1" applyAlignment="1" quotePrefix="1">
      <alignment horizontal="centerContinuous"/>
    </xf>
    <xf numFmtId="211" fontId="18" fillId="0" borderId="0" xfId="146" applyNumberFormat="1" applyFont="1" applyFill="1" applyAlignment="1" applyProtection="1">
      <alignment/>
      <protection/>
    </xf>
    <xf numFmtId="40" fontId="2" fillId="0" borderId="0" xfId="80" applyNumberFormat="1" applyFont="1" applyFill="1" applyBorder="1" applyAlignment="1">
      <alignment horizontal="center"/>
    </xf>
    <xf numFmtId="40" fontId="2" fillId="0" borderId="10" xfId="80" applyNumberFormat="1" applyFont="1" applyFill="1" applyBorder="1" applyAlignment="1">
      <alignment horizontal="center"/>
    </xf>
    <xf numFmtId="39" fontId="3" fillId="0" borderId="10" xfId="0" applyNumberFormat="1" applyFont="1" applyFill="1" applyBorder="1" applyAlignment="1">
      <alignment/>
    </xf>
    <xf numFmtId="211" fontId="28" fillId="0" borderId="0" xfId="146" applyNumberFormat="1" applyFont="1" applyFill="1" applyAlignment="1" applyProtection="1">
      <alignment/>
      <protection/>
    </xf>
    <xf numFmtId="39" fontId="2" fillId="0" borderId="0" xfId="146" applyNumberFormat="1" applyFont="1" applyFill="1" applyBorder="1" applyAlignment="1" applyProtection="1" quotePrefix="1">
      <alignment horizontal="centerContinuous"/>
      <protection/>
    </xf>
    <xf numFmtId="0" fontId="2" fillId="0" borderId="0" xfId="0" applyFont="1" applyFill="1" applyAlignment="1">
      <alignment horizontal="left"/>
    </xf>
    <xf numFmtId="0" fontId="3" fillId="0" borderId="0" xfId="0" applyFont="1" applyFill="1" applyAlignment="1" quotePrefix="1">
      <alignment horizontal="centerContinuous"/>
    </xf>
    <xf numFmtId="38" fontId="2" fillId="0" borderId="0" xfId="101" applyNumberFormat="1" applyFont="1">
      <alignment/>
      <protection/>
    </xf>
    <xf numFmtId="38" fontId="2" fillId="0" borderId="0" xfId="101" applyNumberFormat="1" applyFont="1" applyBorder="1">
      <alignment/>
      <protection/>
    </xf>
    <xf numFmtId="216" fontId="2" fillId="0" borderId="0" xfId="42" applyNumberFormat="1" applyFont="1" applyFill="1" applyBorder="1" applyAlignment="1">
      <alignment/>
    </xf>
    <xf numFmtId="205" fontId="2" fillId="0" borderId="0" xfId="101" applyNumberFormat="1" applyFont="1">
      <alignment/>
      <protection/>
    </xf>
    <xf numFmtId="206" fontId="2" fillId="0" borderId="0" xfId="101" applyNumberFormat="1" applyFont="1" applyBorder="1">
      <alignment/>
      <protection/>
    </xf>
    <xf numFmtId="1" fontId="2" fillId="0" borderId="0" xfId="101" applyNumberFormat="1" applyFont="1" applyBorder="1" applyAlignment="1">
      <alignment horizontal="center"/>
      <protection/>
    </xf>
    <xf numFmtId="1" fontId="2" fillId="0" borderId="10" xfId="101" applyNumberFormat="1" applyFont="1" applyBorder="1" applyAlignment="1" quotePrefix="1">
      <alignment horizontal="center"/>
      <protection/>
    </xf>
    <xf numFmtId="1" fontId="2" fillId="0" borderId="0" xfId="101" applyNumberFormat="1" applyFont="1" applyBorder="1" applyAlignment="1" quotePrefix="1">
      <alignment horizontal="center"/>
      <protection/>
    </xf>
    <xf numFmtId="38" fontId="2" fillId="0" borderId="0" xfId="101" applyNumberFormat="1" applyFont="1" applyAlignment="1">
      <alignment horizontal="centerContinuous"/>
      <protection/>
    </xf>
    <xf numFmtId="38" fontId="2" fillId="0" borderId="0" xfId="101" applyNumberFormat="1" applyFont="1" applyAlignment="1">
      <alignment horizontal="center"/>
      <protection/>
    </xf>
    <xf numFmtId="209" fontId="2" fillId="0" borderId="0" xfId="146" applyNumberFormat="1" applyFont="1" applyBorder="1" applyAlignment="1" applyProtection="1" quotePrefix="1">
      <alignment horizontal="center"/>
      <protection/>
    </xf>
    <xf numFmtId="39" fontId="18" fillId="0" borderId="0" xfId="48" applyNumberFormat="1" applyFont="1" applyFill="1" applyAlignment="1">
      <alignment horizontal="centerContinuous"/>
    </xf>
    <xf numFmtId="39" fontId="2" fillId="0" borderId="0" xfId="80" applyNumberFormat="1" applyFont="1" applyFill="1" applyAlignment="1">
      <alignment horizontal="center"/>
    </xf>
    <xf numFmtId="39" fontId="2" fillId="0" borderId="10" xfId="80" applyNumberFormat="1" applyFont="1" applyFill="1" applyBorder="1" applyAlignment="1">
      <alignment horizontal="center"/>
    </xf>
    <xf numFmtId="39" fontId="29" fillId="0" borderId="0" xfId="101" applyNumberFormat="1" applyFont="1" applyFill="1">
      <alignment/>
      <protection/>
    </xf>
    <xf numFmtId="40" fontId="3" fillId="0" borderId="0" xfId="0" applyNumberFormat="1" applyFont="1" applyAlignment="1">
      <alignment horizontal="centerContinuous"/>
    </xf>
    <xf numFmtId="40" fontId="3" fillId="0" borderId="0" xfId="0" applyNumberFormat="1" applyFont="1" applyAlignment="1">
      <alignment/>
    </xf>
    <xf numFmtId="40" fontId="2" fillId="0" borderId="0" xfId="0" applyNumberFormat="1" applyFont="1" applyAlignment="1">
      <alignment/>
    </xf>
    <xf numFmtId="40" fontId="3" fillId="0" borderId="0" xfId="146" applyNumberFormat="1" applyFont="1">
      <alignment/>
      <protection/>
    </xf>
    <xf numFmtId="40" fontId="2" fillId="0" borderId="0" xfId="146" applyNumberFormat="1" applyFont="1">
      <alignment/>
      <protection/>
    </xf>
    <xf numFmtId="40" fontId="2" fillId="0" borderId="0" xfId="146" applyNumberFormat="1" applyFont="1" applyFill="1">
      <alignment/>
      <protection/>
    </xf>
    <xf numFmtId="40" fontId="2" fillId="0" borderId="0" xfId="63" applyNumberFormat="1" applyFont="1" applyFill="1" applyAlignment="1">
      <alignment/>
    </xf>
    <xf numFmtId="40" fontId="2" fillId="0" borderId="0" xfId="146" applyNumberFormat="1" applyFont="1" applyFill="1" applyAlignment="1">
      <alignment/>
      <protection/>
    </xf>
    <xf numFmtId="40" fontId="2" fillId="0" borderId="0" xfId="0" applyNumberFormat="1" applyFont="1" applyFill="1" applyBorder="1" applyAlignment="1">
      <alignment/>
    </xf>
    <xf numFmtId="39" fontId="18" fillId="0" borderId="0" xfId="146" applyNumberFormat="1" applyFont="1" applyFill="1">
      <alignment/>
      <protection/>
    </xf>
    <xf numFmtId="40" fontId="18" fillId="0" borderId="0" xfId="0" applyNumberFormat="1" applyFont="1" applyFill="1" applyAlignment="1">
      <alignment/>
    </xf>
    <xf numFmtId="40" fontId="2" fillId="0" borderId="0" xfId="151" applyNumberFormat="1" applyFont="1" applyFill="1" applyAlignment="1">
      <alignment/>
      <protection/>
    </xf>
    <xf numFmtId="0" fontId="18" fillId="0" borderId="0" xfId="123" applyFont="1" applyFill="1">
      <alignment/>
      <protection/>
    </xf>
    <xf numFmtId="211" fontId="23" fillId="0" borderId="0" xfId="152" applyNumberFormat="1" applyFont="1" applyFill="1">
      <alignment/>
      <protection/>
    </xf>
    <xf numFmtId="0" fontId="23" fillId="0" borderId="0" xfId="123" applyNumberFormat="1" applyFont="1" applyFill="1" applyBorder="1" applyAlignment="1">
      <alignment horizontal="center"/>
      <protection/>
    </xf>
    <xf numFmtId="39" fontId="18" fillId="0" borderId="0" xfId="147" applyNumberFormat="1" applyFont="1" applyFill="1">
      <alignment/>
      <protection/>
    </xf>
    <xf numFmtId="0" fontId="18" fillId="0" borderId="0" xfId="123" applyFont="1" applyFill="1" applyBorder="1">
      <alignment/>
      <protection/>
    </xf>
    <xf numFmtId="0" fontId="18" fillId="0" borderId="0" xfId="123" applyFont="1" applyFill="1" applyAlignment="1">
      <alignment horizontal="center"/>
      <protection/>
    </xf>
    <xf numFmtId="39" fontId="18" fillId="0" borderId="0" xfId="147" applyFont="1" applyFill="1">
      <alignment/>
      <protection/>
    </xf>
    <xf numFmtId="211" fontId="18" fillId="0" borderId="0" xfId="150" applyNumberFormat="1" applyFont="1" applyFill="1">
      <alignment/>
      <protection/>
    </xf>
    <xf numFmtId="39" fontId="18" fillId="0" borderId="0" xfId="0" applyNumberFormat="1" applyFont="1" applyFill="1" applyAlignment="1">
      <alignment/>
    </xf>
    <xf numFmtId="0" fontId="18" fillId="0" borderId="0" xfId="0" applyFont="1" applyFill="1" applyAlignment="1">
      <alignment vertical="top"/>
    </xf>
    <xf numFmtId="39" fontId="18" fillId="0" borderId="0" xfId="139" applyNumberFormat="1" applyFont="1" applyFill="1" applyBorder="1" applyAlignment="1" applyProtection="1">
      <alignment/>
      <protection/>
    </xf>
    <xf numFmtId="39" fontId="18" fillId="0" borderId="0" xfId="123" applyNumberFormat="1" applyFont="1" applyFill="1">
      <alignment/>
      <protection/>
    </xf>
    <xf numFmtId="39" fontId="18" fillId="0" borderId="0" xfId="123" applyNumberFormat="1" applyFont="1" applyFill="1" applyAlignment="1">
      <alignment horizontal="center"/>
      <protection/>
    </xf>
    <xf numFmtId="39" fontId="18" fillId="0" borderId="0" xfId="123" applyNumberFormat="1" applyFont="1" applyFill="1" applyBorder="1">
      <alignment/>
      <protection/>
    </xf>
    <xf numFmtId="40" fontId="18" fillId="0" borderId="0" xfId="150" applyNumberFormat="1" applyFont="1" applyFill="1" applyAlignment="1">
      <alignment/>
      <protection/>
    </xf>
    <xf numFmtId="40" fontId="19" fillId="0" borderId="0" xfId="0" applyNumberFormat="1" applyFont="1" applyFill="1" applyAlignment="1">
      <alignment/>
    </xf>
    <xf numFmtId="40" fontId="18" fillId="0" borderId="0" xfId="148" applyNumberFormat="1" applyFont="1" applyFill="1" applyAlignment="1" applyProtection="1">
      <alignment horizontal="left"/>
      <protection/>
    </xf>
    <xf numFmtId="40" fontId="18" fillId="0" borderId="0" xfId="148" applyNumberFormat="1" applyFont="1" applyFill="1">
      <alignment/>
      <protection/>
    </xf>
    <xf numFmtId="39" fontId="18" fillId="0" borderId="0" xfId="149" applyNumberFormat="1" applyFont="1" applyFill="1">
      <alignment/>
      <protection/>
    </xf>
    <xf numFmtId="228" fontId="18" fillId="0" borderId="0" xfId="101" applyNumberFormat="1" applyFont="1" applyFill="1">
      <alignment/>
      <protection/>
    </xf>
    <xf numFmtId="228" fontId="18" fillId="0" borderId="0" xfId="101" applyNumberFormat="1" applyFont="1" applyFill="1" applyBorder="1">
      <alignment/>
      <protection/>
    </xf>
    <xf numFmtId="228" fontId="18" fillId="0" borderId="0" xfId="101" applyNumberFormat="1" applyFont="1" applyFill="1" applyBorder="1" applyAlignment="1">
      <alignment horizontal="left"/>
      <protection/>
    </xf>
    <xf numFmtId="228" fontId="18" fillId="0" borderId="0" xfId="101" applyNumberFormat="1" applyFont="1" applyFill="1" applyBorder="1" applyAlignment="1" quotePrefix="1">
      <alignment horizontal="left"/>
      <protection/>
    </xf>
    <xf numFmtId="225" fontId="18" fillId="0" borderId="0" xfId="123" applyNumberFormat="1" applyFont="1" applyFill="1">
      <alignment/>
      <protection/>
    </xf>
    <xf numFmtId="0" fontId="18" fillId="0" borderId="0" xfId="123" applyNumberFormat="1" applyFont="1" applyFill="1" applyAlignment="1">
      <alignment horizontal="center"/>
      <protection/>
    </xf>
    <xf numFmtId="0" fontId="18" fillId="0" borderId="0" xfId="0" applyFont="1" applyAlignment="1">
      <alignment horizontal="left"/>
    </xf>
    <xf numFmtId="39" fontId="18" fillId="0" borderId="0" xfId="101" applyNumberFormat="1" applyFont="1" applyFill="1" applyAlignment="1">
      <alignment horizontal="center"/>
      <protection/>
    </xf>
    <xf numFmtId="39" fontId="18" fillId="0" borderId="0" xfId="48" applyNumberFormat="1" applyFont="1" applyFill="1" applyAlignment="1">
      <alignment horizontal="center"/>
    </xf>
    <xf numFmtId="39" fontId="18" fillId="0" borderId="0" xfId="48" applyNumberFormat="1" applyFont="1" applyFill="1" applyAlignment="1">
      <alignment horizontal="left"/>
    </xf>
    <xf numFmtId="39" fontId="18" fillId="0" borderId="10" xfId="48" applyNumberFormat="1" applyFont="1" applyFill="1" applyBorder="1" applyAlignment="1">
      <alignment horizontal="center"/>
    </xf>
    <xf numFmtId="213" fontId="18" fillId="0" borderId="0" xfId="126" applyNumberFormat="1" applyFont="1" applyFill="1" applyAlignment="1">
      <alignment horizontal="left"/>
      <protection/>
    </xf>
    <xf numFmtId="40" fontId="18" fillId="0" borderId="0" xfId="0" applyNumberFormat="1" applyFont="1" applyFill="1" applyAlignment="1" quotePrefix="1">
      <alignment/>
    </xf>
    <xf numFmtId="40" fontId="18" fillId="0" borderId="0" xfId="0" applyNumberFormat="1" applyFont="1" applyFill="1" applyAlignment="1" quotePrefix="1">
      <alignment horizontal="left"/>
    </xf>
    <xf numFmtId="213" fontId="19" fillId="0" borderId="0" xfId="126" applyNumberFormat="1" applyFont="1" applyFill="1" applyAlignment="1">
      <alignment horizontal="left"/>
      <protection/>
    </xf>
    <xf numFmtId="213" fontId="18" fillId="0" borderId="0" xfId="126" applyNumberFormat="1" applyFont="1" applyFill="1" applyBorder="1" applyAlignment="1">
      <alignment horizontal="left"/>
      <protection/>
    </xf>
    <xf numFmtId="213" fontId="18" fillId="0" borderId="0" xfId="89" applyNumberFormat="1" applyFont="1" applyFill="1" applyBorder="1" applyAlignment="1">
      <alignment horizontal="left"/>
    </xf>
    <xf numFmtId="213" fontId="18" fillId="0" borderId="0" xfId="126" applyNumberFormat="1" applyFont="1" applyFill="1" applyBorder="1" applyAlignment="1">
      <alignment horizontal="right"/>
      <protection/>
    </xf>
    <xf numFmtId="213" fontId="18" fillId="0" borderId="0" xfId="126" applyNumberFormat="1" applyFont="1" applyFill="1" applyBorder="1" applyAlignment="1">
      <alignment/>
      <protection/>
    </xf>
    <xf numFmtId="213" fontId="19" fillId="0" borderId="0" xfId="126" applyNumberFormat="1" applyFont="1" applyFill="1" applyBorder="1" applyAlignment="1">
      <alignment horizontal="center"/>
      <protection/>
    </xf>
    <xf numFmtId="0" fontId="2" fillId="0" borderId="0" xfId="0" applyFont="1" applyFill="1" applyBorder="1" applyAlignment="1">
      <alignment horizontal="left"/>
    </xf>
    <xf numFmtId="0" fontId="18" fillId="0" borderId="0" xfId="0" applyFont="1" applyFill="1" applyAlignment="1" quotePrefix="1">
      <alignment/>
    </xf>
    <xf numFmtId="0" fontId="18" fillId="0" borderId="0" xfId="0" applyFont="1" applyFill="1" applyAlignment="1">
      <alignment horizontal="left"/>
    </xf>
    <xf numFmtId="40" fontId="2" fillId="0" borderId="0" xfId="0" applyNumberFormat="1" applyFont="1" applyAlignment="1" quotePrefix="1">
      <alignment horizontal="center"/>
    </xf>
    <xf numFmtId="0" fontId="18" fillId="0" borderId="0" xfId="0" applyFont="1" applyFill="1" applyAlignment="1" quotePrefix="1">
      <alignment horizontal="left"/>
    </xf>
    <xf numFmtId="39" fontId="18" fillId="0" borderId="0" xfId="146" applyNumberFormat="1" applyFont="1" applyFill="1" applyAlignment="1" applyProtection="1">
      <alignment/>
      <protection/>
    </xf>
    <xf numFmtId="0" fontId="31" fillId="0" borderId="0" xfId="0" applyFont="1" applyAlignment="1">
      <alignment/>
    </xf>
    <xf numFmtId="0" fontId="30" fillId="0" borderId="0" xfId="0" applyFont="1" applyAlignment="1">
      <alignment/>
    </xf>
    <xf numFmtId="0" fontId="30" fillId="0" borderId="0" xfId="0" applyNumberFormat="1" applyFont="1" applyAlignment="1">
      <alignment/>
    </xf>
    <xf numFmtId="40" fontId="31" fillId="0" borderId="0" xfId="0" applyNumberFormat="1" applyFont="1" applyAlignment="1">
      <alignment/>
    </xf>
    <xf numFmtId="211" fontId="31" fillId="0" borderId="0" xfId="0" applyNumberFormat="1" applyFont="1" applyAlignment="1" quotePrefix="1">
      <alignment horizontal="center"/>
    </xf>
    <xf numFmtId="211" fontId="30" fillId="0" borderId="0" xfId="0" applyNumberFormat="1" applyFont="1" applyAlignment="1" quotePrefix="1">
      <alignment horizontal="left"/>
    </xf>
    <xf numFmtId="0" fontId="29" fillId="0" borderId="0" xfId="0" applyFont="1" applyAlignment="1">
      <alignment horizontal="left"/>
    </xf>
    <xf numFmtId="211" fontId="30" fillId="0" borderId="0" xfId="0" applyNumberFormat="1" applyFont="1" applyAlignment="1" quotePrefix="1">
      <alignment horizontal="center"/>
    </xf>
    <xf numFmtId="39" fontId="26" fillId="0" borderId="0" xfId="101" applyNumberFormat="1" applyFont="1" applyFill="1">
      <alignment/>
      <protection/>
    </xf>
    <xf numFmtId="39" fontId="2" fillId="0" borderId="0" xfId="146" applyNumberFormat="1" applyFont="1" applyFill="1" applyAlignment="1">
      <alignment horizontal="center"/>
      <protection/>
    </xf>
    <xf numFmtId="39" fontId="2" fillId="0" borderId="0" xfId="146" applyNumberFormat="1" applyFont="1" applyFill="1" applyBorder="1" applyAlignment="1">
      <alignment horizontal="center"/>
      <protection/>
    </xf>
    <xf numFmtId="0" fontId="29" fillId="0" borderId="0" xfId="0" applyFont="1" applyFill="1" applyAlignment="1">
      <alignment/>
    </xf>
    <xf numFmtId="39" fontId="23" fillId="0" borderId="0" xfId="101" applyNumberFormat="1" applyFont="1" applyFill="1" applyAlignment="1">
      <alignment/>
      <protection/>
    </xf>
    <xf numFmtId="39" fontId="18" fillId="0" borderId="0" xfId="101" applyNumberFormat="1" applyFont="1" applyFill="1" applyBorder="1">
      <alignment/>
      <protection/>
    </xf>
    <xf numFmtId="39" fontId="23" fillId="0" borderId="0" xfId="101" applyNumberFormat="1" applyFont="1" applyFill="1">
      <alignment/>
      <protection/>
    </xf>
    <xf numFmtId="39" fontId="19" fillId="0" borderId="10" xfId="101" applyNumberFormat="1" applyFont="1" applyFill="1" applyBorder="1" applyAlignment="1">
      <alignment horizontal="center" wrapText="1"/>
      <protection/>
    </xf>
    <xf numFmtId="39" fontId="19" fillId="0" borderId="0" xfId="101" applyNumberFormat="1" applyFont="1" applyFill="1" applyAlignment="1">
      <alignment/>
      <protection/>
    </xf>
    <xf numFmtId="40" fontId="2" fillId="0" borderId="0" xfId="146" applyNumberFormat="1" applyFont="1" applyFill="1" applyAlignment="1">
      <alignment horizontal="center"/>
      <protection/>
    </xf>
    <xf numFmtId="40" fontId="2" fillId="0" borderId="0" xfId="101" applyNumberFormat="1" applyFont="1" applyFill="1" applyBorder="1" applyAlignment="1">
      <alignment/>
      <protection/>
    </xf>
    <xf numFmtId="40" fontId="2" fillId="0" borderId="0" xfId="146" applyNumberFormat="1" applyFont="1" applyFill="1" applyAlignment="1" applyProtection="1">
      <alignment/>
      <protection/>
    </xf>
    <xf numFmtId="39" fontId="26" fillId="0" borderId="0" xfId="0" applyNumberFormat="1" applyFont="1" applyFill="1" applyAlignment="1">
      <alignment/>
    </xf>
    <xf numFmtId="0" fontId="21" fillId="0" borderId="0" xfId="115" applyFont="1" applyFill="1">
      <alignment/>
      <protection/>
    </xf>
    <xf numFmtId="223" fontId="2" fillId="0" borderId="0" xfId="146" applyNumberFormat="1" applyFont="1" applyFill="1" applyBorder="1" applyAlignment="1" applyProtection="1">
      <alignment horizontal="centerContinuous" vertical="center"/>
      <protection/>
    </xf>
    <xf numFmtId="39" fontId="2" fillId="0" borderId="0" xfId="146" applyNumberFormat="1" applyFont="1" applyBorder="1" applyAlignment="1">
      <alignment horizontal="center"/>
      <protection/>
    </xf>
    <xf numFmtId="211" fontId="19" fillId="0" borderId="0" xfId="0" applyNumberFormat="1" applyFont="1" applyFill="1" applyAlignment="1">
      <alignment/>
    </xf>
    <xf numFmtId="211" fontId="18" fillId="0" borderId="0" xfId="44" applyNumberFormat="1" applyFont="1" applyFill="1" applyAlignment="1">
      <alignment/>
    </xf>
    <xf numFmtId="211" fontId="18" fillId="0" borderId="0" xfId="0" applyNumberFormat="1" applyFont="1" applyFill="1" applyAlignment="1">
      <alignment horizontal="center"/>
    </xf>
    <xf numFmtId="211" fontId="18" fillId="0" borderId="0" xfId="0" applyNumberFormat="1" applyFont="1" applyFill="1" applyBorder="1" applyAlignment="1">
      <alignment/>
    </xf>
    <xf numFmtId="0" fontId="5" fillId="0" borderId="0" xfId="0" applyFont="1" applyFill="1" applyAlignment="1">
      <alignment/>
    </xf>
    <xf numFmtId="211" fontId="28" fillId="0" borderId="0" xfId="0" applyNumberFormat="1" applyFont="1" applyFill="1" applyAlignment="1">
      <alignment/>
    </xf>
    <xf numFmtId="211" fontId="28" fillId="0" borderId="0" xfId="42" applyNumberFormat="1" applyFont="1" applyFill="1" applyAlignment="1">
      <alignment/>
    </xf>
    <xf numFmtId="211" fontId="23" fillId="0" borderId="0" xfId="0" applyNumberFormat="1" applyFont="1" applyFill="1" applyAlignment="1">
      <alignment/>
    </xf>
    <xf numFmtId="0" fontId="30" fillId="0" borderId="0" xfId="101" applyFont="1" applyFill="1">
      <alignment/>
      <protection/>
    </xf>
    <xf numFmtId="0" fontId="32" fillId="0" borderId="0" xfId="101" applyFont="1" applyFill="1">
      <alignment/>
      <protection/>
    </xf>
    <xf numFmtId="0" fontId="33" fillId="0" borderId="0" xfId="101" applyFont="1" applyFill="1" applyAlignment="1">
      <alignment horizontal="left"/>
      <protection/>
    </xf>
    <xf numFmtId="43" fontId="30" fillId="0" borderId="0" xfId="42" applyFont="1" applyFill="1" applyAlignment="1">
      <alignment/>
    </xf>
    <xf numFmtId="0" fontId="30" fillId="0" borderId="0" xfId="0" applyFont="1" applyFill="1" applyAlignment="1">
      <alignment/>
    </xf>
    <xf numFmtId="40" fontId="30" fillId="0" borderId="0" xfId="0" applyNumberFormat="1" applyFont="1" applyFill="1" applyAlignment="1">
      <alignment/>
    </xf>
    <xf numFmtId="0" fontId="33" fillId="0" borderId="0" xfId="101" applyFont="1" applyFill="1" applyBorder="1" applyAlignment="1">
      <alignment horizontal="left"/>
      <protection/>
    </xf>
    <xf numFmtId="0" fontId="30" fillId="0" borderId="0" xfId="101" applyFont="1" applyFill="1" applyBorder="1">
      <alignment/>
      <protection/>
    </xf>
    <xf numFmtId="39" fontId="19" fillId="0" borderId="0" xfId="101" applyNumberFormat="1" applyFont="1" applyFill="1" applyBorder="1" applyAlignment="1">
      <alignment horizontal="center"/>
      <protection/>
    </xf>
    <xf numFmtId="0" fontId="18" fillId="0" borderId="0" xfId="101" applyNumberFormat="1" applyFont="1" applyFill="1">
      <alignment/>
      <protection/>
    </xf>
    <xf numFmtId="0" fontId="29" fillId="0" borderId="0" xfId="0" applyFont="1" applyAlignment="1">
      <alignment/>
    </xf>
    <xf numFmtId="40" fontId="30" fillId="0" borderId="0" xfId="0" applyNumberFormat="1" applyFont="1" applyAlignment="1">
      <alignment/>
    </xf>
    <xf numFmtId="0" fontId="34" fillId="0" borderId="0" xfId="0" applyFont="1" applyFill="1" applyAlignment="1">
      <alignment/>
    </xf>
    <xf numFmtId="40" fontId="3" fillId="0" borderId="0" xfId="101" applyNumberFormat="1" applyFont="1" applyBorder="1">
      <alignment/>
      <protection/>
    </xf>
    <xf numFmtId="40" fontId="2" fillId="0" borderId="0" xfId="101" applyNumberFormat="1" applyFont="1" applyBorder="1">
      <alignment/>
      <protection/>
    </xf>
    <xf numFmtId="39" fontId="21" fillId="0" borderId="10" xfId="101" applyNumberFormat="1" applyFont="1" applyFill="1" applyBorder="1" applyAlignment="1">
      <alignment/>
      <protection/>
    </xf>
    <xf numFmtId="40" fontId="21" fillId="0" borderId="10" xfId="80" applyNumberFormat="1" applyFont="1" applyFill="1" applyBorder="1" applyAlignment="1">
      <alignment horizontal="centerContinuous"/>
    </xf>
    <xf numFmtId="39" fontId="3" fillId="0" borderId="10" xfId="43" applyNumberFormat="1" applyFont="1" applyBorder="1" applyAlignment="1">
      <alignment horizontal="center"/>
    </xf>
    <xf numFmtId="39" fontId="3" fillId="0" borderId="10" xfId="43" applyNumberFormat="1" applyFont="1" applyBorder="1" applyAlignment="1">
      <alignment/>
    </xf>
    <xf numFmtId="0" fontId="21" fillId="0" borderId="0" xfId="101" applyFont="1" applyFill="1">
      <alignment/>
      <protection/>
    </xf>
    <xf numFmtId="0" fontId="3" fillId="0" borderId="0" xfId="127" applyFont="1" applyFill="1" applyAlignment="1">
      <alignment horizontal="right" vertical="center"/>
      <protection/>
    </xf>
    <xf numFmtId="39" fontId="2" fillId="0" borderId="10" xfId="146" applyNumberFormat="1" applyFont="1" applyFill="1" applyBorder="1" applyAlignment="1">
      <alignment horizontal="center"/>
      <protection/>
    </xf>
    <xf numFmtId="39" fontId="19" fillId="0" borderId="0" xfId="101" applyNumberFormat="1" applyFont="1" applyFill="1" applyBorder="1" applyAlignment="1">
      <alignment horizontal="right"/>
      <protection/>
    </xf>
    <xf numFmtId="40" fontId="3" fillId="0" borderId="0" xfId="0" applyNumberFormat="1" applyFont="1" applyAlignment="1">
      <alignment horizontal="center"/>
    </xf>
    <xf numFmtId="0" fontId="0" fillId="0" borderId="0" xfId="0" applyFill="1" applyAlignment="1">
      <alignment/>
    </xf>
    <xf numFmtId="39" fontId="2" fillId="0" borderId="0" xfId="146" applyNumberFormat="1" applyFont="1" applyAlignment="1">
      <alignment horizontal="centerContinuous"/>
      <protection/>
    </xf>
    <xf numFmtId="40" fontId="2" fillId="0" borderId="0" xfId="0" applyNumberFormat="1" applyFont="1" applyAlignment="1">
      <alignment horizontal="centerContinuous"/>
    </xf>
    <xf numFmtId="39" fontId="2" fillId="0" borderId="0" xfId="43" applyNumberFormat="1" applyFont="1" applyBorder="1" applyAlignment="1">
      <alignment horizontal="centerContinuous"/>
    </xf>
    <xf numFmtId="39" fontId="2" fillId="0" borderId="0" xfId="0" applyNumberFormat="1" applyFont="1" applyBorder="1" applyAlignment="1">
      <alignment horizontal="centerContinuous"/>
    </xf>
    <xf numFmtId="39" fontId="2" fillId="0" borderId="0" xfId="146" applyNumberFormat="1" applyFont="1" applyBorder="1" applyAlignment="1">
      <alignment horizontal="centerContinuous"/>
      <protection/>
    </xf>
    <xf numFmtId="49" fontId="19" fillId="0" borderId="0" xfId="0" applyNumberFormat="1" applyFont="1" applyFill="1" applyAlignment="1">
      <alignment horizontal="center"/>
    </xf>
    <xf numFmtId="39" fontId="2" fillId="0" borderId="0" xfId="101" applyNumberFormat="1" applyFont="1" applyAlignment="1">
      <alignment horizontal="centerContinuous"/>
      <protection/>
    </xf>
    <xf numFmtId="40" fontId="2" fillId="0" borderId="0" xfId="101" applyNumberFormat="1" applyFont="1" applyAlignment="1">
      <alignment horizontal="centerContinuous"/>
      <protection/>
    </xf>
    <xf numFmtId="211" fontId="18" fillId="0" borderId="11" xfId="0" applyNumberFormat="1" applyFont="1" applyFill="1" applyBorder="1" applyAlignment="1">
      <alignment/>
    </xf>
    <xf numFmtId="39" fontId="3" fillId="0" borderId="0" xfId="42" applyNumberFormat="1" applyFont="1" applyFill="1" applyBorder="1" applyAlignment="1">
      <alignment horizontal="centerContinuous"/>
    </xf>
    <xf numFmtId="221" fontId="2" fillId="0" borderId="0" xfId="101" applyNumberFormat="1" applyFont="1" applyFill="1" applyBorder="1" applyAlignment="1">
      <alignment horizontal="centerContinuous"/>
      <protection/>
    </xf>
    <xf numFmtId="221" fontId="2" fillId="0" borderId="0" xfId="101" applyNumberFormat="1" applyFont="1" applyFill="1" applyAlignment="1">
      <alignment horizontal="centerContinuous"/>
      <protection/>
    </xf>
    <xf numFmtId="39" fontId="2" fillId="0" borderId="0" xfId="101" applyNumberFormat="1" applyFont="1" applyBorder="1" applyAlignment="1">
      <alignment horizontal="centerContinuous"/>
      <protection/>
    </xf>
    <xf numFmtId="0" fontId="21" fillId="0" borderId="0" xfId="101" applyFont="1" applyFill="1">
      <alignment/>
      <protection/>
    </xf>
    <xf numFmtId="40" fontId="30" fillId="0" borderId="0" xfId="0" applyNumberFormat="1" applyFont="1" applyFill="1" applyAlignment="1">
      <alignment/>
    </xf>
    <xf numFmtId="211" fontId="30" fillId="0" borderId="0" xfId="0" applyNumberFormat="1" applyFont="1" applyFill="1" applyAlignment="1" quotePrefix="1">
      <alignment horizontal="center"/>
    </xf>
    <xf numFmtId="235" fontId="18" fillId="0" borderId="0" xfId="42" applyNumberFormat="1" applyFont="1" applyFill="1" applyAlignment="1">
      <alignment horizontal="right"/>
    </xf>
    <xf numFmtId="235" fontId="29" fillId="0" borderId="10" xfId="42" applyNumberFormat="1" applyFont="1" applyFill="1" applyBorder="1" applyAlignment="1">
      <alignment horizontal="right"/>
    </xf>
    <xf numFmtId="235" fontId="29" fillId="0" borderId="0" xfId="42" applyNumberFormat="1" applyFont="1" applyFill="1" applyAlignment="1">
      <alignment horizontal="right"/>
    </xf>
    <xf numFmtId="235" fontId="18" fillId="0" borderId="13" xfId="42" applyNumberFormat="1" applyFont="1" applyFill="1" applyBorder="1" applyAlignment="1">
      <alignment horizontal="right"/>
    </xf>
    <xf numFmtId="235" fontId="18" fillId="0" borderId="0" xfId="101" applyNumberFormat="1" applyFont="1" applyFill="1" applyAlignment="1">
      <alignment horizontal="right"/>
      <protection/>
    </xf>
    <xf numFmtId="235" fontId="18" fillId="0" borderId="0" xfId="101" applyNumberFormat="1" applyFont="1" applyFill="1" applyAlignment="1">
      <alignment horizontal="centerContinuous"/>
      <protection/>
    </xf>
    <xf numFmtId="235" fontId="18" fillId="0" borderId="0" xfId="101" applyNumberFormat="1" applyFont="1" applyFill="1" applyBorder="1" applyAlignment="1">
      <alignment horizontal="centerContinuous"/>
      <protection/>
    </xf>
    <xf numFmtId="235" fontId="29" fillId="0" borderId="0" xfId="101" applyNumberFormat="1" applyFont="1" applyFill="1" applyBorder="1" applyAlignment="1">
      <alignment horizontal="centerContinuous"/>
      <protection/>
    </xf>
    <xf numFmtId="235" fontId="2" fillId="0" borderId="0" xfId="146" applyNumberFormat="1" applyFont="1" applyFill="1" applyBorder="1" applyAlignment="1">
      <alignment/>
      <protection/>
    </xf>
    <xf numFmtId="235" fontId="2" fillId="0" borderId="0" xfId="101" applyNumberFormat="1" applyFont="1" applyFill="1" applyAlignment="1">
      <alignment/>
      <protection/>
    </xf>
    <xf numFmtId="235" fontId="2" fillId="0" borderId="0" xfId="63" applyNumberFormat="1" applyFont="1" applyFill="1" applyAlignment="1">
      <alignment/>
    </xf>
    <xf numFmtId="235" fontId="2" fillId="0" borderId="13" xfId="42" applyNumberFormat="1" applyFont="1" applyFill="1" applyBorder="1" applyAlignment="1">
      <alignment/>
    </xf>
    <xf numFmtId="235" fontId="2" fillId="0" borderId="0" xfId="101" applyNumberFormat="1" applyFont="1" applyFill="1" applyBorder="1" applyAlignment="1">
      <alignment/>
      <protection/>
    </xf>
    <xf numFmtId="43" fontId="8" fillId="0" borderId="11" xfId="70" applyFont="1" applyFill="1" applyBorder="1" applyAlignment="1">
      <alignment vertical="center"/>
    </xf>
    <xf numFmtId="208" fontId="2" fillId="0" borderId="11" xfId="67" applyNumberFormat="1" applyFont="1" applyFill="1" applyBorder="1" applyAlignment="1">
      <alignment vertical="center"/>
    </xf>
    <xf numFmtId="208" fontId="2" fillId="0" borderId="0" xfId="67" applyNumberFormat="1" applyFont="1" applyFill="1" applyBorder="1" applyAlignment="1">
      <alignment vertical="center"/>
    </xf>
    <xf numFmtId="208" fontId="2" fillId="0" borderId="10" xfId="67" applyNumberFormat="1" applyFont="1" applyFill="1" applyBorder="1" applyAlignment="1">
      <alignment vertical="center"/>
    </xf>
    <xf numFmtId="208" fontId="2" fillId="0" borderId="0" xfId="67" applyNumberFormat="1" applyFont="1" applyFill="1" applyAlignment="1">
      <alignment vertical="center"/>
    </xf>
    <xf numFmtId="208" fontId="2" fillId="0" borderId="13" xfId="67" applyNumberFormat="1" applyFont="1" applyFill="1" applyBorder="1" applyAlignment="1">
      <alignment vertical="center"/>
    </xf>
    <xf numFmtId="43" fontId="2" fillId="0" borderId="13" xfId="59" applyFont="1" applyFill="1" applyBorder="1" applyAlignment="1">
      <alignment horizontal="center" vertical="center"/>
    </xf>
    <xf numFmtId="40" fontId="2" fillId="0" borderId="0" xfId="101" applyNumberFormat="1" applyFont="1" applyFill="1" applyAlignment="1">
      <alignment vertical="center"/>
      <protection/>
    </xf>
    <xf numFmtId="235" fontId="2" fillId="0" borderId="12" xfId="146" applyNumberFormat="1" applyFont="1" applyFill="1" applyBorder="1" applyAlignment="1" applyProtection="1" quotePrefix="1">
      <alignment/>
      <protection/>
    </xf>
    <xf numFmtId="235" fontId="2" fillId="0" borderId="0" xfId="146" applyNumberFormat="1" applyFont="1" applyFill="1" applyBorder="1" applyAlignment="1" applyProtection="1" quotePrefix="1">
      <alignment/>
      <protection/>
    </xf>
    <xf numFmtId="39" fontId="8" fillId="0" borderId="0" xfId="0" applyNumberFormat="1" applyFont="1" applyFill="1" applyAlignment="1">
      <alignment/>
    </xf>
    <xf numFmtId="39" fontId="2" fillId="0" borderId="0" xfId="0" applyNumberFormat="1" applyFont="1" applyFill="1" applyAlignment="1">
      <alignment horizontal="centerContinuous"/>
    </xf>
    <xf numFmtId="235" fontId="2" fillId="0" borderId="0" xfId="56" applyNumberFormat="1" applyFont="1" applyFill="1" applyBorder="1" applyAlignment="1">
      <alignment/>
    </xf>
    <xf numFmtId="235" fontId="2" fillId="0" borderId="0" xfId="42" applyNumberFormat="1" applyFont="1" applyFill="1" applyAlignment="1">
      <alignment/>
    </xf>
    <xf numFmtId="235" fontId="2" fillId="0" borderId="0" xfId="101" applyNumberFormat="1" applyFont="1" applyFill="1">
      <alignment/>
      <protection/>
    </xf>
    <xf numFmtId="40" fontId="2" fillId="0" borderId="0" xfId="0" applyNumberFormat="1" applyFont="1" applyFill="1" applyAlignment="1">
      <alignment/>
    </xf>
    <xf numFmtId="235" fontId="2" fillId="0" borderId="0" xfId="80" applyNumberFormat="1" applyFont="1" applyFill="1" applyBorder="1" applyAlignment="1">
      <alignment/>
    </xf>
    <xf numFmtId="235" fontId="2" fillId="0" borderId="0" xfId="101" applyNumberFormat="1" applyFont="1" applyFill="1" applyBorder="1">
      <alignment/>
      <protection/>
    </xf>
    <xf numFmtId="208" fontId="10" fillId="0" borderId="0" xfId="146" applyNumberFormat="1" applyFont="1" applyFill="1" applyBorder="1" applyAlignment="1" applyProtection="1">
      <alignment horizontal="center"/>
      <protection/>
    </xf>
    <xf numFmtId="43" fontId="8" fillId="0" borderId="0" xfId="44" applyFont="1" applyFill="1" applyBorder="1" applyAlignment="1" quotePrefix="1">
      <alignment/>
    </xf>
    <xf numFmtId="39" fontId="8" fillId="0" borderId="0" xfId="124" applyNumberFormat="1" applyFont="1" applyFill="1" applyBorder="1" applyAlignment="1">
      <alignment horizontal="center"/>
      <protection/>
    </xf>
    <xf numFmtId="236" fontId="8" fillId="0" borderId="10" xfId="124" applyNumberFormat="1" applyFont="1" applyFill="1" applyBorder="1" applyAlignment="1">
      <alignment horizontal="center"/>
      <protection/>
    </xf>
    <xf numFmtId="236" fontId="8" fillId="0" borderId="0" xfId="124" applyNumberFormat="1" applyFont="1" applyFill="1" applyAlignment="1">
      <alignment horizontal="center"/>
      <protection/>
    </xf>
    <xf numFmtId="219" fontId="18" fillId="0" borderId="0" xfId="126" applyNumberFormat="1" applyFont="1" applyFill="1" applyBorder="1" applyAlignment="1">
      <alignment horizontal="center"/>
      <protection/>
    </xf>
    <xf numFmtId="0" fontId="2" fillId="0" borderId="0" xfId="101" applyFont="1" applyFill="1" applyBorder="1" applyAlignment="1">
      <alignment horizontal="centerContinuous" vertical="center"/>
      <protection/>
    </xf>
    <xf numFmtId="0" fontId="2" fillId="0" borderId="11" xfId="101" applyFont="1" applyBorder="1" applyAlignment="1">
      <alignment horizontal="center" vertical="center"/>
      <protection/>
    </xf>
    <xf numFmtId="0" fontId="29" fillId="0" borderId="0" xfId="120" applyFont="1" applyAlignment="1">
      <alignment horizontal="centerContinuous" vertical="center"/>
      <protection/>
    </xf>
    <xf numFmtId="198" fontId="2" fillId="0" borderId="13" xfId="101" applyNumberFormat="1" applyFont="1" applyFill="1" applyBorder="1" applyAlignment="1">
      <alignment/>
      <protection/>
    </xf>
    <xf numFmtId="0" fontId="2" fillId="0" borderId="0" xfId="101" applyFont="1" applyFill="1" applyAlignment="1">
      <alignment vertical="center"/>
      <protection/>
    </xf>
    <xf numFmtId="210" fontId="2" fillId="0" borderId="16" xfId="64" applyNumberFormat="1" applyFont="1" applyFill="1" applyBorder="1" applyAlignment="1">
      <alignment vertical="center"/>
    </xf>
    <xf numFmtId="43" fontId="2" fillId="0" borderId="13" xfId="64" applyFont="1" applyFill="1" applyBorder="1" applyAlignment="1">
      <alignment/>
    </xf>
    <xf numFmtId="0" fontId="30" fillId="0" borderId="0" xfId="101" applyFont="1" applyFill="1" applyAlignment="1">
      <alignment horizontal="left"/>
      <protection/>
    </xf>
    <xf numFmtId="223" fontId="29" fillId="0" borderId="0" xfId="146" applyNumberFormat="1" applyFont="1" applyFill="1" applyAlignment="1" applyProtection="1">
      <alignment/>
      <protection/>
    </xf>
    <xf numFmtId="232" fontId="2" fillId="0" borderId="0" xfId="101" applyNumberFormat="1" applyFont="1" applyFill="1" applyBorder="1">
      <alignment/>
      <protection/>
    </xf>
    <xf numFmtId="237" fontId="2" fillId="0" borderId="0" xfId="101" applyNumberFormat="1" applyFont="1" applyFill="1">
      <alignment/>
      <protection/>
    </xf>
    <xf numFmtId="237" fontId="2" fillId="0" borderId="10" xfId="101" applyNumberFormat="1" applyFont="1" applyFill="1" applyBorder="1">
      <alignment/>
      <protection/>
    </xf>
    <xf numFmtId="237" fontId="2" fillId="0" borderId="0" xfId="101" applyNumberFormat="1" applyFont="1" applyFill="1" applyBorder="1">
      <alignment/>
      <protection/>
    </xf>
    <xf numFmtId="237" fontId="2" fillId="0" borderId="13" xfId="101" applyNumberFormat="1" applyFont="1" applyFill="1" applyBorder="1">
      <alignment/>
      <protection/>
    </xf>
    <xf numFmtId="237" fontId="2" fillId="0" borderId="13" xfId="42" applyNumberFormat="1" applyFont="1" applyFill="1" applyBorder="1" applyAlignment="1">
      <alignment/>
    </xf>
    <xf numFmtId="237" fontId="2" fillId="0" borderId="0" xfId="42" applyNumberFormat="1" applyFont="1" applyFill="1" applyBorder="1" applyAlignment="1">
      <alignment/>
    </xf>
    <xf numFmtId="237" fontId="2" fillId="0" borderId="0" xfId="101" applyNumberFormat="1" applyFont="1" applyFill="1" applyAlignment="1">
      <alignment/>
      <protection/>
    </xf>
    <xf numFmtId="237" fontId="2" fillId="0" borderId="0" xfId="67" applyNumberFormat="1" applyFont="1" applyFill="1" applyAlignment="1">
      <alignment/>
    </xf>
    <xf numFmtId="237" fontId="2" fillId="0" borderId="0" xfId="44" applyNumberFormat="1" applyFont="1" applyFill="1" applyAlignment="1">
      <alignment/>
    </xf>
    <xf numFmtId="237" fontId="2" fillId="0" borderId="10" xfId="101" applyNumberFormat="1" applyFont="1" applyFill="1" applyBorder="1" applyAlignment="1">
      <alignment/>
      <protection/>
    </xf>
    <xf numFmtId="237" fontId="2" fillId="0" borderId="0" xfId="101" applyNumberFormat="1" applyFont="1" applyFill="1" applyBorder="1" applyAlignment="1">
      <alignment/>
      <protection/>
    </xf>
    <xf numFmtId="237" fontId="2" fillId="0" borderId="13" xfId="101" applyNumberFormat="1" applyFont="1" applyFill="1" applyBorder="1" applyAlignment="1">
      <alignment/>
      <protection/>
    </xf>
    <xf numFmtId="237" fontId="2" fillId="0" borderId="0" xfId="114" applyNumberFormat="1" applyFont="1" applyFill="1" applyBorder="1" applyAlignment="1">
      <alignment/>
      <protection/>
    </xf>
    <xf numFmtId="237" fontId="2" fillId="0" borderId="13" xfId="42" applyNumberFormat="1" applyFont="1" applyFill="1" applyBorder="1" applyAlignment="1">
      <alignment/>
    </xf>
    <xf numFmtId="237" fontId="2" fillId="0" borderId="0" xfId="42" applyNumberFormat="1" applyFont="1" applyFill="1" applyBorder="1" applyAlignment="1">
      <alignment/>
    </xf>
    <xf numFmtId="39" fontId="2" fillId="0" borderId="12" xfId="101" applyNumberFormat="1" applyFont="1" applyFill="1" applyBorder="1" applyAlignment="1">
      <alignment horizontal="centerContinuous" vertical="center"/>
      <protection/>
    </xf>
    <xf numFmtId="0" fontId="29" fillId="0" borderId="12" xfId="120" applyFont="1" applyFill="1" applyBorder="1" applyAlignment="1">
      <alignment horizontal="centerContinuous" vertical="center"/>
      <protection/>
    </xf>
    <xf numFmtId="38" fontId="2" fillId="0" borderId="0" xfId="101" applyNumberFormat="1" applyFont="1" applyFill="1">
      <alignment/>
      <protection/>
    </xf>
    <xf numFmtId="38" fontId="3" fillId="0" borderId="0" xfId="101" applyNumberFormat="1" applyFont="1" applyFill="1">
      <alignment/>
      <protection/>
    </xf>
    <xf numFmtId="234" fontId="18" fillId="0" borderId="0" xfId="125" applyNumberFormat="1" applyFont="1" applyFill="1" applyBorder="1" applyAlignment="1">
      <alignment horizontal="left"/>
      <protection/>
    </xf>
    <xf numFmtId="213" fontId="18" fillId="0" borderId="11" xfId="124" applyNumberFormat="1" applyFont="1" applyFill="1" applyBorder="1" applyAlignment="1">
      <alignment vertical="center"/>
      <protection/>
    </xf>
    <xf numFmtId="213" fontId="18" fillId="0" borderId="0" xfId="124" applyNumberFormat="1" applyFont="1" applyFill="1" applyBorder="1" applyAlignment="1">
      <alignment vertical="center"/>
      <protection/>
    </xf>
    <xf numFmtId="213" fontId="18" fillId="0" borderId="10" xfId="124" applyNumberFormat="1" applyFont="1" applyFill="1" applyBorder="1" applyAlignment="1">
      <alignment vertical="center"/>
      <protection/>
    </xf>
    <xf numFmtId="235" fontId="18" fillId="0" borderId="13" xfId="125" applyNumberFormat="1" applyFont="1" applyFill="1" applyBorder="1" applyAlignment="1">
      <alignment/>
      <protection/>
    </xf>
    <xf numFmtId="40" fontId="2" fillId="0" borderId="0" xfId="67" applyNumberFormat="1" applyFont="1" applyBorder="1" applyAlignment="1">
      <alignment horizontal="centerContinuous" vertical="center"/>
    </xf>
    <xf numFmtId="40" fontId="2" fillId="0" borderId="0" xfId="127" applyNumberFormat="1" applyFont="1" applyFill="1" applyBorder="1" applyAlignment="1">
      <alignment horizontal="center" vertical="center"/>
      <protection/>
    </xf>
    <xf numFmtId="0" fontId="29" fillId="0" borderId="11" xfId="120" applyFont="1" applyFill="1" applyBorder="1" applyAlignment="1">
      <alignment horizontal="centerContinuous" vertical="center"/>
      <protection/>
    </xf>
    <xf numFmtId="0" fontId="2" fillId="0" borderId="0" xfId="101" applyFont="1" applyBorder="1" applyAlignment="1">
      <alignment horizontal="center" vertical="center"/>
      <protection/>
    </xf>
    <xf numFmtId="0" fontId="29" fillId="0" borderId="0" xfId="120" applyFont="1" applyBorder="1" applyAlignment="1">
      <alignment vertical="center"/>
      <protection/>
    </xf>
    <xf numFmtId="198" fontId="2" fillId="0" borderId="0" xfId="101" applyNumberFormat="1" applyFont="1" applyFill="1" applyBorder="1" applyAlignment="1">
      <alignment/>
      <protection/>
    </xf>
    <xf numFmtId="0" fontId="29" fillId="0" borderId="0" xfId="120" applyFont="1" applyFill="1" applyBorder="1" applyAlignment="1">
      <alignment vertical="center"/>
      <protection/>
    </xf>
    <xf numFmtId="43" fontId="2" fillId="0" borderId="0" xfId="64" applyFont="1" applyFill="1" applyBorder="1" applyAlignment="1">
      <alignment/>
    </xf>
    <xf numFmtId="222" fontId="8" fillId="0" borderId="0" xfId="89" applyNumberFormat="1" applyFont="1" applyFill="1" applyBorder="1" applyAlignment="1">
      <alignment horizontal="right"/>
    </xf>
    <xf numFmtId="238" fontId="17" fillId="0" borderId="0" xfId="0" applyNumberFormat="1" applyFont="1" applyFill="1" applyBorder="1" applyAlignment="1">
      <alignment/>
    </xf>
    <xf numFmtId="239" fontId="18" fillId="0" borderId="0" xfId="0" applyNumberFormat="1" applyFont="1" applyAlignment="1">
      <alignment horizontal="right"/>
    </xf>
    <xf numFmtId="239" fontId="18" fillId="0" borderId="0" xfId="0" applyNumberFormat="1" applyFont="1" applyFill="1" applyAlignment="1">
      <alignment horizontal="centerContinuous"/>
    </xf>
    <xf numFmtId="239" fontId="18" fillId="0" borderId="0" xfId="0" applyNumberFormat="1" applyFont="1" applyFill="1" applyAlignment="1">
      <alignment horizontal="right"/>
    </xf>
    <xf numFmtId="228" fontId="2" fillId="0" borderId="10" xfId="127" applyNumberFormat="1" applyFont="1" applyFill="1" applyBorder="1">
      <alignment/>
      <protection/>
    </xf>
    <xf numFmtId="228" fontId="2" fillId="0" borderId="10" xfId="127" applyNumberFormat="1" applyFont="1" applyFill="1" applyBorder="1" applyAlignment="1">
      <alignment vertical="center"/>
      <protection/>
    </xf>
    <xf numFmtId="43" fontId="2" fillId="0" borderId="0" xfId="59" applyFont="1" applyBorder="1" applyAlignment="1">
      <alignment horizontal="center" vertical="center"/>
    </xf>
    <xf numFmtId="43" fontId="30" fillId="0" borderId="0" xfId="64" applyFont="1" applyFill="1" applyBorder="1" applyAlignment="1">
      <alignment vertical="center"/>
    </xf>
    <xf numFmtId="43" fontId="30" fillId="0" borderId="10" xfId="64" applyFont="1" applyFill="1" applyBorder="1" applyAlignment="1">
      <alignment vertical="center"/>
    </xf>
    <xf numFmtId="239" fontId="2" fillId="0" borderId="10" xfId="67" applyNumberFormat="1" applyFont="1" applyFill="1" applyBorder="1" applyAlignment="1">
      <alignment vertical="center"/>
    </xf>
    <xf numFmtId="239" fontId="2" fillId="0" borderId="0" xfId="67" applyNumberFormat="1" applyFont="1" applyFill="1" applyBorder="1" applyAlignment="1">
      <alignment vertical="center"/>
    </xf>
    <xf numFmtId="210" fontId="2" fillId="0" borderId="0" xfId="64" applyNumberFormat="1" applyFont="1" applyFill="1" applyBorder="1" applyAlignment="1">
      <alignment vertical="center"/>
    </xf>
    <xf numFmtId="213" fontId="2" fillId="0" borderId="0" xfId="146" applyNumberFormat="1" applyFont="1" applyFill="1" applyBorder="1" applyAlignment="1" applyProtection="1">
      <alignment/>
      <protection/>
    </xf>
    <xf numFmtId="213" fontId="3" fillId="0" borderId="0" xfId="146" applyNumberFormat="1" applyFont="1" applyFill="1" applyBorder="1" applyAlignment="1" applyProtection="1" quotePrefix="1">
      <alignment/>
      <protection/>
    </xf>
    <xf numFmtId="213" fontId="2" fillId="0" borderId="0" xfId="146" applyNumberFormat="1" applyFont="1" applyFill="1" applyBorder="1" applyAlignment="1" applyProtection="1" quotePrefix="1">
      <alignment/>
      <protection/>
    </xf>
    <xf numFmtId="235" fontId="2" fillId="0" borderId="0" xfId="42" applyNumberFormat="1" applyFont="1" applyFill="1" applyAlignment="1">
      <alignment horizontal="right"/>
    </xf>
    <xf numFmtId="235" fontId="2" fillId="0" borderId="12" xfId="42" applyNumberFormat="1" applyFont="1" applyFill="1" applyBorder="1" applyAlignment="1">
      <alignment horizontal="right"/>
    </xf>
    <xf numFmtId="235" fontId="2" fillId="0" borderId="15" xfId="42" applyNumberFormat="1" applyFont="1" applyFill="1" applyBorder="1" applyAlignment="1">
      <alignment horizontal="right"/>
    </xf>
    <xf numFmtId="39" fontId="2" fillId="0" borderId="0" xfId="42" applyNumberFormat="1" applyFont="1" applyAlignment="1">
      <alignment/>
    </xf>
    <xf numFmtId="242" fontId="2" fillId="0" borderId="0" xfId="59" applyNumberFormat="1" applyFont="1" applyBorder="1" applyAlignment="1">
      <alignment horizontal="center" vertical="center"/>
    </xf>
    <xf numFmtId="242" fontId="2" fillId="0" borderId="0" xfId="42" applyNumberFormat="1" applyFont="1" applyAlignment="1">
      <alignment/>
    </xf>
    <xf numFmtId="242" fontId="2" fillId="0" borderId="0" xfId="43" applyNumberFormat="1" applyFont="1" applyAlignment="1">
      <alignment/>
    </xf>
    <xf numFmtId="242" fontId="2" fillId="0" borderId="10" xfId="135" applyNumberFormat="1" applyFont="1" applyFill="1" applyBorder="1" applyAlignment="1">
      <alignment/>
    </xf>
    <xf numFmtId="242" fontId="2" fillId="0" borderId="13" xfId="43" applyNumberFormat="1" applyFont="1" applyFill="1" applyBorder="1" applyAlignment="1">
      <alignment/>
    </xf>
    <xf numFmtId="242" fontId="2" fillId="0" borderId="13" xfId="42" applyNumberFormat="1" applyFont="1" applyBorder="1" applyAlignment="1">
      <alignment/>
    </xf>
    <xf numFmtId="39" fontId="2" fillId="0" borderId="0" xfId="42" applyNumberFormat="1" applyFont="1" applyAlignment="1" applyProtection="1" quotePrefix="1">
      <alignment/>
      <protection/>
    </xf>
    <xf numFmtId="242" fontId="2" fillId="0" borderId="0" xfId="42" applyNumberFormat="1" applyFont="1" applyFill="1" applyAlignment="1">
      <alignment/>
    </xf>
    <xf numFmtId="242" fontId="2" fillId="0" borderId="0" xfId="42" applyNumberFormat="1" applyFont="1" applyFill="1" applyAlignment="1" applyProtection="1" quotePrefix="1">
      <alignment/>
      <protection/>
    </xf>
    <xf numFmtId="242" fontId="2" fillId="0" borderId="10" xfId="80" applyNumberFormat="1" applyFont="1" applyFill="1" applyBorder="1" applyAlignment="1" applyProtection="1" quotePrefix="1">
      <alignment/>
      <protection/>
    </xf>
    <xf numFmtId="242" fontId="2" fillId="0" borderId="0" xfId="0" applyNumberFormat="1" applyFont="1" applyFill="1" applyAlignment="1">
      <alignment/>
    </xf>
    <xf numFmtId="242" fontId="2" fillId="0" borderId="0" xfId="80" applyNumberFormat="1" applyFont="1" applyFill="1" applyBorder="1" applyAlignment="1" applyProtection="1" quotePrefix="1">
      <alignment/>
      <protection/>
    </xf>
    <xf numFmtId="242" fontId="2" fillId="0" borderId="13" xfId="42" applyNumberFormat="1" applyFont="1" applyFill="1" applyBorder="1" applyAlignment="1" applyProtection="1" quotePrefix="1">
      <alignment/>
      <protection/>
    </xf>
    <xf numFmtId="242" fontId="2" fillId="0" borderId="0" xfId="0" applyNumberFormat="1" applyFont="1" applyAlignment="1">
      <alignment/>
    </xf>
    <xf numFmtId="242" fontId="2" fillId="0" borderId="13" xfId="42" applyNumberFormat="1" applyFont="1" applyBorder="1" applyAlignment="1" applyProtection="1" quotePrefix="1">
      <alignment/>
      <protection/>
    </xf>
    <xf numFmtId="39" fontId="2" fillId="0" borderId="0" xfId="42" applyNumberFormat="1" applyFont="1" applyFill="1" applyBorder="1" applyAlignment="1" applyProtection="1" quotePrefix="1">
      <alignment/>
      <protection/>
    </xf>
    <xf numFmtId="39" fontId="2" fillId="0" borderId="0" xfId="42" applyNumberFormat="1" applyFont="1" applyFill="1" applyBorder="1" applyAlignment="1" applyProtection="1" quotePrefix="1">
      <alignment horizontal="center"/>
      <protection/>
    </xf>
    <xf numFmtId="211" fontId="18" fillId="0" borderId="0" xfId="60" applyNumberFormat="1" applyFont="1" applyFill="1" applyAlignment="1">
      <alignment/>
    </xf>
    <xf numFmtId="39" fontId="2" fillId="0" borderId="0" xfId="60" applyNumberFormat="1" applyFont="1" applyFill="1" applyAlignment="1">
      <alignment/>
    </xf>
    <xf numFmtId="242" fontId="18" fillId="0" borderId="11" xfId="0" applyNumberFormat="1" applyFont="1" applyFill="1" applyBorder="1" applyAlignment="1">
      <alignment/>
    </xf>
    <xf numFmtId="242" fontId="18" fillId="0" borderId="10" xfId="60" applyNumberFormat="1" applyFont="1" applyFill="1" applyBorder="1" applyAlignment="1">
      <alignment/>
    </xf>
    <xf numFmtId="242" fontId="2" fillId="0" borderId="0" xfId="60" applyNumberFormat="1" applyFont="1" applyFill="1" applyAlignment="1">
      <alignment/>
    </xf>
    <xf numFmtId="242" fontId="18" fillId="0" borderId="13" xfId="0" applyNumberFormat="1" applyFont="1" applyFill="1" applyBorder="1" applyAlignment="1">
      <alignment/>
    </xf>
    <xf numFmtId="242" fontId="2" fillId="0" borderId="0" xfId="43" applyNumberFormat="1" applyFont="1" applyFill="1" applyBorder="1" applyAlignment="1">
      <alignment/>
    </xf>
    <xf numFmtId="242" fontId="18" fillId="0" borderId="0" xfId="43" applyNumberFormat="1" applyFont="1" applyFill="1" applyBorder="1" applyAlignment="1">
      <alignment/>
    </xf>
    <xf numFmtId="43" fontId="18" fillId="0" borderId="0" xfId="60" applyFont="1" applyFill="1" applyAlignment="1">
      <alignment/>
    </xf>
    <xf numFmtId="43" fontId="18" fillId="0" borderId="13" xfId="60" applyFont="1" applyFill="1" applyBorder="1" applyAlignment="1">
      <alignment/>
    </xf>
    <xf numFmtId="43" fontId="18" fillId="0" borderId="0" xfId="60" applyFont="1" applyFill="1" applyBorder="1" applyAlignment="1">
      <alignment/>
    </xf>
    <xf numFmtId="43" fontId="18" fillId="0" borderId="0" xfId="60" applyFont="1" applyFill="1" applyAlignment="1">
      <alignment/>
    </xf>
    <xf numFmtId="43" fontId="2" fillId="0" borderId="0" xfId="60" applyFont="1" applyFill="1" applyAlignment="1">
      <alignment/>
    </xf>
    <xf numFmtId="210" fontId="18" fillId="0" borderId="10" xfId="67" applyNumberFormat="1" applyFont="1" applyFill="1" applyBorder="1" applyAlignment="1">
      <alignment/>
    </xf>
    <xf numFmtId="243" fontId="2" fillId="0" borderId="12" xfId="44" applyNumberFormat="1" applyFont="1" applyFill="1" applyBorder="1" applyAlignment="1">
      <alignment/>
    </xf>
    <xf numFmtId="43" fontId="2" fillId="0" borderId="0" xfId="60" applyFont="1" applyFill="1" applyBorder="1" applyAlignment="1">
      <alignment/>
    </xf>
    <xf numFmtId="40" fontId="2" fillId="0" borderId="0" xfId="60" applyNumberFormat="1" applyFont="1" applyFill="1" applyBorder="1" applyAlignment="1">
      <alignment/>
    </xf>
    <xf numFmtId="210" fontId="2" fillId="0" borderId="0" xfId="101" applyNumberFormat="1" applyFont="1" applyFill="1" applyBorder="1" applyAlignment="1">
      <alignment horizontal="right"/>
      <protection/>
    </xf>
    <xf numFmtId="39" fontId="3" fillId="0" borderId="0" xfId="146" applyNumberFormat="1" applyFont="1" applyBorder="1" applyAlignment="1" applyProtection="1">
      <alignment horizontal="centerContinuous"/>
      <protection/>
    </xf>
    <xf numFmtId="39" fontId="3" fillId="0" borderId="0" xfId="42" applyNumberFormat="1" applyFont="1" applyBorder="1" applyAlignment="1">
      <alignment horizontal="right"/>
    </xf>
    <xf numFmtId="43" fontId="2" fillId="0" borderId="0" xfId="60" applyFont="1" applyAlignment="1">
      <alignment/>
    </xf>
    <xf numFmtId="39" fontId="21" fillId="0" borderId="0" xfId="101" applyNumberFormat="1" applyFont="1" applyFill="1" applyBorder="1" applyAlignment="1">
      <alignment horizontal="centerContinuous"/>
      <protection/>
    </xf>
    <xf numFmtId="1" fontId="21" fillId="0" borderId="0" xfId="101" applyNumberFormat="1" applyFont="1" applyFill="1" applyBorder="1" applyAlignment="1">
      <alignment horizontal="centerContinuous"/>
      <protection/>
    </xf>
    <xf numFmtId="43" fontId="2" fillId="0" borderId="0" xfId="42" applyFont="1" applyFill="1" applyAlignment="1">
      <alignment/>
    </xf>
    <xf numFmtId="198" fontId="30" fillId="0" borderId="0" xfId="60" applyNumberFormat="1" applyFont="1" applyFill="1" applyAlignment="1">
      <alignment/>
    </xf>
    <xf numFmtId="43" fontId="2" fillId="0" borderId="0" xfId="44" applyFont="1" applyFill="1" applyAlignment="1">
      <alignment/>
    </xf>
    <xf numFmtId="239" fontId="2" fillId="0" borderId="0" xfId="146" applyNumberFormat="1" applyFont="1" applyFill="1" applyAlignment="1">
      <alignment/>
      <protection/>
    </xf>
    <xf numFmtId="198" fontId="30" fillId="0" borderId="0" xfId="60" applyNumberFormat="1" applyFont="1" applyFill="1" applyAlignment="1">
      <alignment/>
    </xf>
    <xf numFmtId="204" fontId="2" fillId="0" borderId="0" xfId="136" applyNumberFormat="1" applyFont="1" applyFill="1" applyBorder="1" applyAlignment="1">
      <alignment/>
    </xf>
    <xf numFmtId="0" fontId="21" fillId="0" borderId="0" xfId="0" applyFont="1" applyFill="1" applyAlignment="1">
      <alignment/>
    </xf>
    <xf numFmtId="243" fontId="2" fillId="0" borderId="13" xfId="44" applyNumberFormat="1" applyFont="1" applyFill="1" applyBorder="1" applyAlignment="1">
      <alignment/>
    </xf>
    <xf numFmtId="235" fontId="2" fillId="0" borderId="0" xfId="42" applyNumberFormat="1" applyFont="1" applyFill="1" applyBorder="1" applyAlignment="1">
      <alignment/>
    </xf>
    <xf numFmtId="213" fontId="2" fillId="0" borderId="0" xfId="42" applyNumberFormat="1" applyFont="1" applyFill="1" applyBorder="1" applyAlignment="1">
      <alignment/>
    </xf>
    <xf numFmtId="0" fontId="8" fillId="0" borderId="0" xfId="105" applyFont="1" applyFill="1" applyBorder="1" applyAlignment="1">
      <alignment vertical="center"/>
      <protection/>
    </xf>
    <xf numFmtId="0" fontId="2" fillId="0" borderId="0" xfId="0" applyFont="1" applyFill="1" applyAlignment="1">
      <alignment/>
    </xf>
    <xf numFmtId="0" fontId="2" fillId="0" borderId="0" xfId="101" applyFont="1" applyFill="1" applyAlignment="1">
      <alignment/>
      <protection/>
    </xf>
    <xf numFmtId="244" fontId="2" fillId="0" borderId="0" xfId="101" applyNumberFormat="1" applyFont="1" applyFill="1" applyBorder="1">
      <alignment/>
      <protection/>
    </xf>
    <xf numFmtId="211" fontId="18" fillId="0" borderId="10" xfId="0" applyNumberFormat="1" applyFont="1" applyFill="1" applyBorder="1" applyAlignment="1">
      <alignment/>
    </xf>
    <xf numFmtId="0" fontId="18" fillId="0" borderId="10" xfId="0" applyFont="1" applyBorder="1" applyAlignment="1">
      <alignment/>
    </xf>
    <xf numFmtId="39" fontId="3" fillId="0" borderId="0" xfId="0" applyNumberFormat="1" applyFont="1" applyFill="1" applyAlignment="1" quotePrefix="1">
      <alignment horizontal="center"/>
    </xf>
    <xf numFmtId="49" fontId="19" fillId="0" borderId="0" xfId="0" applyNumberFormat="1" applyFont="1" applyFill="1" applyAlignment="1" quotePrefix="1">
      <alignment horizontal="center"/>
    </xf>
    <xf numFmtId="2" fontId="30" fillId="0" borderId="0" xfId="60" applyNumberFormat="1" applyFont="1" applyFill="1" applyAlignment="1">
      <alignment/>
    </xf>
    <xf numFmtId="39" fontId="18" fillId="0" borderId="0" xfId="0" applyNumberFormat="1" applyFont="1" applyFill="1" applyBorder="1" applyAlignment="1">
      <alignment/>
    </xf>
    <xf numFmtId="43" fontId="2" fillId="0" borderId="0" xfId="59" applyFont="1" applyBorder="1" applyAlignment="1">
      <alignment horizontal="center"/>
    </xf>
    <xf numFmtId="39" fontId="3" fillId="0" borderId="0" xfId="101" applyNumberFormat="1" applyFont="1" applyFill="1" applyBorder="1" applyAlignment="1">
      <alignment/>
      <protection/>
    </xf>
    <xf numFmtId="210" fontId="2" fillId="0" borderId="0" xfId="101" applyNumberFormat="1" applyFont="1" applyFill="1" applyBorder="1" applyAlignment="1">
      <alignment/>
      <protection/>
    </xf>
    <xf numFmtId="210" fontId="2" fillId="0" borderId="0" xfId="101" applyNumberFormat="1" applyFont="1" applyFill="1" applyAlignment="1">
      <alignment/>
      <protection/>
    </xf>
    <xf numFmtId="210" fontId="2" fillId="0" borderId="0" xfId="146" applyNumberFormat="1" applyFont="1" applyFill="1" applyAlignment="1">
      <alignment/>
      <protection/>
    </xf>
    <xf numFmtId="210" fontId="2" fillId="0" borderId="0" xfId="146" applyNumberFormat="1" applyFont="1" applyFill="1" applyAlignment="1">
      <alignment horizontal="center"/>
      <protection/>
    </xf>
    <xf numFmtId="210" fontId="2" fillId="0" borderId="10" xfId="146" applyNumberFormat="1" applyFont="1" applyFill="1" applyBorder="1" applyAlignment="1">
      <alignment horizontal="right"/>
      <protection/>
    </xf>
    <xf numFmtId="210" fontId="2" fillId="0" borderId="10" xfId="146" applyNumberFormat="1" applyFont="1" applyFill="1" applyBorder="1" applyAlignment="1">
      <alignment horizontal="center"/>
      <protection/>
    </xf>
    <xf numFmtId="210" fontId="2" fillId="0" borderId="10" xfId="101" applyNumberFormat="1" applyFont="1" applyFill="1" applyBorder="1" applyAlignment="1">
      <alignment/>
      <protection/>
    </xf>
    <xf numFmtId="39" fontId="3" fillId="0" borderId="0" xfId="101" applyNumberFormat="1" applyFont="1" applyFill="1" applyAlignment="1">
      <alignment horizontal="center"/>
      <protection/>
    </xf>
    <xf numFmtId="210" fontId="2" fillId="0" borderId="0" xfId="101" applyNumberFormat="1" applyFont="1" applyFill="1" applyAlignment="1">
      <alignment horizontal="center"/>
      <protection/>
    </xf>
    <xf numFmtId="40" fontId="3" fillId="0" borderId="0" xfId="0" applyNumberFormat="1" applyFont="1" applyFill="1" applyAlignment="1">
      <alignment/>
    </xf>
    <xf numFmtId="40" fontId="6" fillId="0" borderId="0" xfId="101" applyNumberFormat="1" applyFont="1" applyFill="1" applyAlignment="1">
      <alignment horizontal="center"/>
      <protection/>
    </xf>
    <xf numFmtId="40" fontId="6" fillId="0" borderId="10" xfId="101" applyNumberFormat="1" applyFont="1" applyFill="1" applyBorder="1" applyAlignment="1">
      <alignment horizontal="center"/>
      <protection/>
    </xf>
    <xf numFmtId="38" fontId="10" fillId="0" borderId="12" xfId="146" applyNumberFormat="1" applyFont="1" applyFill="1" applyBorder="1" applyAlignment="1" applyProtection="1">
      <alignment horizontal="center"/>
      <protection/>
    </xf>
    <xf numFmtId="38" fontId="10" fillId="0" borderId="11" xfId="146" applyNumberFormat="1" applyFont="1" applyFill="1" applyBorder="1" applyAlignment="1" applyProtection="1">
      <alignment horizontal="center"/>
      <protection/>
    </xf>
    <xf numFmtId="40" fontId="14" fillId="0" borderId="0" xfId="101" applyNumberFormat="1" applyFont="1" applyFill="1" applyAlignment="1">
      <alignment horizontal="center"/>
      <protection/>
    </xf>
    <xf numFmtId="43" fontId="8" fillId="0" borderId="13" xfId="89" applyFont="1" applyFill="1" applyBorder="1" applyAlignment="1">
      <alignment horizontal="center"/>
    </xf>
    <xf numFmtId="235" fontId="2" fillId="0" borderId="0" xfId="42" applyNumberFormat="1" applyFont="1" applyFill="1" applyBorder="1" applyAlignment="1">
      <alignment/>
    </xf>
    <xf numFmtId="39" fontId="5" fillId="0" borderId="0" xfId="0" applyNumberFormat="1" applyFont="1" applyFill="1" applyAlignment="1">
      <alignment/>
    </xf>
    <xf numFmtId="43" fontId="29" fillId="0" borderId="10" xfId="59" applyFont="1" applyBorder="1" applyAlignment="1">
      <alignment vertical="center"/>
    </xf>
    <xf numFmtId="40" fontId="2" fillId="0" borderId="0" xfId="101" applyNumberFormat="1" applyFont="1" applyBorder="1" applyAlignment="1">
      <alignment vertical="center"/>
      <protection/>
    </xf>
    <xf numFmtId="210" fontId="2" fillId="0" borderId="0" xfId="67" applyNumberFormat="1" applyFont="1" applyFill="1" applyBorder="1" applyAlignment="1">
      <alignment vertical="center"/>
    </xf>
    <xf numFmtId="210" fontId="2" fillId="0" borderId="0" xfId="67" applyNumberFormat="1" applyFont="1" applyBorder="1" applyAlignment="1">
      <alignment vertical="center"/>
    </xf>
    <xf numFmtId="43" fontId="2" fillId="0" borderId="0" xfId="137" applyFont="1" applyFill="1" applyAlignment="1">
      <alignment/>
    </xf>
    <xf numFmtId="239" fontId="29" fillId="0" borderId="0" xfId="0" applyNumberFormat="1" applyFont="1" applyAlignment="1">
      <alignment horizontal="right"/>
    </xf>
    <xf numFmtId="239" fontId="29" fillId="0" borderId="0" xfId="0" applyNumberFormat="1" applyFont="1" applyFill="1" applyAlignment="1">
      <alignment horizontal="centerContinuous"/>
    </xf>
    <xf numFmtId="43" fontId="18" fillId="0" borderId="0" xfId="61" applyNumberFormat="1" applyFont="1" applyAlignment="1">
      <alignment horizontal="right"/>
    </xf>
    <xf numFmtId="43" fontId="18" fillId="0" borderId="0" xfId="61" applyFont="1" applyAlignment="1">
      <alignment horizontal="right"/>
    </xf>
    <xf numFmtId="43" fontId="18" fillId="0" borderId="0" xfId="61" applyFont="1" applyFill="1" applyBorder="1" applyAlignment="1">
      <alignment/>
    </xf>
    <xf numFmtId="43" fontId="18" fillId="0" borderId="10" xfId="61" applyFont="1" applyFill="1" applyBorder="1" applyAlignment="1">
      <alignment/>
    </xf>
    <xf numFmtId="40" fontId="2" fillId="0" borderId="10" xfId="146" applyNumberFormat="1" applyFont="1" applyFill="1" applyBorder="1" applyAlignment="1">
      <alignment horizontal="center"/>
      <protection/>
    </xf>
    <xf numFmtId="40" fontId="2" fillId="0" borderId="0" xfId="146" applyNumberFormat="1" applyFont="1" applyFill="1" applyAlignment="1">
      <alignment horizontal="left"/>
      <protection/>
    </xf>
    <xf numFmtId="39" fontId="2" fillId="0" borderId="0" xfId="101" applyNumberFormat="1" applyFont="1" applyFill="1" applyBorder="1" applyAlignment="1">
      <alignment horizontal="left"/>
      <protection/>
    </xf>
    <xf numFmtId="239" fontId="18" fillId="0" borderId="0" xfId="0" applyNumberFormat="1" applyFont="1" applyFill="1" applyBorder="1" applyAlignment="1">
      <alignment/>
    </xf>
    <xf numFmtId="39" fontId="18" fillId="0" borderId="13" xfId="0" applyNumberFormat="1" applyFont="1" applyFill="1" applyBorder="1" applyAlignment="1">
      <alignment/>
    </xf>
    <xf numFmtId="210" fontId="5" fillId="0" borderId="0" xfId="101" applyNumberFormat="1" applyFont="1" applyFill="1">
      <alignment/>
      <protection/>
    </xf>
    <xf numFmtId="242" fontId="18" fillId="0" borderId="0" xfId="61" applyNumberFormat="1" applyFont="1" applyFill="1" applyBorder="1" applyAlignment="1">
      <alignment/>
    </xf>
    <xf numFmtId="242" fontId="18" fillId="0" borderId="10" xfId="61" applyNumberFormat="1" applyFont="1" applyFill="1" applyBorder="1" applyAlignment="1">
      <alignment/>
    </xf>
    <xf numFmtId="242" fontId="18" fillId="0" borderId="13" xfId="61" applyNumberFormat="1" applyFont="1" applyFill="1" applyBorder="1" applyAlignment="1">
      <alignment/>
    </xf>
    <xf numFmtId="0" fontId="3" fillId="0" borderId="0" xfId="101" applyNumberFormat="1" applyFont="1" applyFill="1" applyAlignment="1">
      <alignment horizontal="center"/>
      <protection/>
    </xf>
    <xf numFmtId="39" fontId="2" fillId="0" borderId="0" xfId="101" applyNumberFormat="1" applyFont="1" applyFill="1" applyAlignment="1">
      <alignment horizontal="center"/>
      <protection/>
    </xf>
    <xf numFmtId="235" fontId="2" fillId="0" borderId="0" xfId="0" applyNumberFormat="1" applyFont="1" applyFill="1" applyBorder="1" applyAlignment="1">
      <alignment/>
    </xf>
    <xf numFmtId="235" fontId="2" fillId="0" borderId="0" xfId="0" applyNumberFormat="1" applyFont="1" applyFill="1" applyAlignment="1">
      <alignment/>
    </xf>
    <xf numFmtId="43" fontId="8" fillId="0" borderId="0" xfId="138" applyFont="1" applyFill="1" applyBorder="1" applyAlignment="1">
      <alignment vertical="center"/>
    </xf>
    <xf numFmtId="43" fontId="8" fillId="0" borderId="0" xfId="44" applyFont="1" applyFill="1" applyAlignment="1">
      <alignment/>
    </xf>
    <xf numFmtId="43" fontId="8" fillId="0" borderId="0" xfId="44" applyFont="1" applyFill="1" applyAlignment="1">
      <alignment/>
    </xf>
    <xf numFmtId="39" fontId="18" fillId="0" borderId="10" xfId="0" applyNumberFormat="1" applyFont="1" applyFill="1" applyBorder="1" applyAlignment="1">
      <alignment/>
    </xf>
    <xf numFmtId="43" fontId="2" fillId="0" borderId="0" xfId="33" applyFont="1" applyFill="1" applyBorder="1" applyAlignment="1">
      <alignment horizontal="right"/>
    </xf>
    <xf numFmtId="39" fontId="3" fillId="0" borderId="0" xfId="42" applyNumberFormat="1" applyFont="1" applyBorder="1" applyAlignment="1">
      <alignment horizontal="centerContinuous"/>
    </xf>
    <xf numFmtId="39" fontId="3" fillId="0" borderId="10" xfId="42" applyNumberFormat="1" applyFont="1" applyBorder="1" applyAlignment="1">
      <alignment horizontal="center"/>
    </xf>
    <xf numFmtId="40" fontId="6" fillId="0" borderId="0" xfId="101" applyNumberFormat="1" applyFont="1" applyFill="1" applyAlignment="1" quotePrefix="1">
      <alignment horizontal="center"/>
      <protection/>
    </xf>
    <xf numFmtId="244" fontId="2" fillId="0" borderId="0" xfId="44" applyNumberFormat="1" applyFont="1" applyFill="1" applyBorder="1" applyAlignment="1">
      <alignment/>
    </xf>
    <xf numFmtId="244" fontId="2" fillId="0" borderId="10" xfId="101" applyNumberFormat="1" applyFont="1" applyFill="1" applyBorder="1">
      <alignment/>
      <protection/>
    </xf>
    <xf numFmtId="244" fontId="2" fillId="0" borderId="0" xfId="114" applyNumberFormat="1" applyFont="1" applyFill="1" applyBorder="1">
      <alignment/>
      <protection/>
    </xf>
    <xf numFmtId="244" fontId="2" fillId="0" borderId="0" xfId="101" applyNumberFormat="1" applyFont="1" applyFill="1">
      <alignment/>
      <protection/>
    </xf>
    <xf numFmtId="38" fontId="2" fillId="0" borderId="0" xfId="101" applyNumberFormat="1" applyFont="1" applyFill="1" applyAlignment="1">
      <alignment horizontal="centerContinuous"/>
      <protection/>
    </xf>
    <xf numFmtId="0" fontId="2" fillId="0" borderId="0" xfId="101" applyFont="1" applyFill="1" applyAlignment="1">
      <alignment horizontal="right"/>
      <protection/>
    </xf>
    <xf numFmtId="38" fontId="2" fillId="0" borderId="10" xfId="101" applyNumberFormat="1" applyFont="1" applyFill="1" applyBorder="1" applyAlignment="1">
      <alignment horizontal="centerContinuous"/>
      <protection/>
    </xf>
    <xf numFmtId="38" fontId="2" fillId="0" borderId="0" xfId="101" applyNumberFormat="1" applyFont="1" applyFill="1" applyBorder="1" applyAlignment="1">
      <alignment horizontal="centerContinuous"/>
      <protection/>
    </xf>
    <xf numFmtId="39" fontId="18" fillId="0" borderId="11" xfId="0" applyNumberFormat="1" applyFont="1" applyFill="1" applyBorder="1" applyAlignment="1">
      <alignment/>
    </xf>
    <xf numFmtId="40" fontId="2" fillId="0" borderId="0" xfId="67" applyNumberFormat="1" applyFont="1" applyBorder="1" applyAlignment="1" quotePrefix="1">
      <alignment horizontal="centerContinuous" vertical="center"/>
    </xf>
    <xf numFmtId="40" fontId="2" fillId="0" borderId="0" xfId="67" applyNumberFormat="1" applyFont="1" applyBorder="1" applyAlignment="1">
      <alignment horizontal="center" vertical="center"/>
    </xf>
    <xf numFmtId="43" fontId="29" fillId="0" borderId="0" xfId="59" applyFont="1" applyBorder="1" applyAlignment="1">
      <alignment vertical="center"/>
    </xf>
    <xf numFmtId="43" fontId="2" fillId="0" borderId="0" xfId="59" applyFont="1" applyFill="1" applyBorder="1" applyAlignment="1">
      <alignment horizontal="center" vertical="center"/>
    </xf>
    <xf numFmtId="43" fontId="2" fillId="0" borderId="0" xfId="59" applyFont="1" applyBorder="1" applyAlignment="1">
      <alignment horizontal="center" vertical="center"/>
    </xf>
    <xf numFmtId="244" fontId="2" fillId="0" borderId="0" xfId="101" applyNumberFormat="1" applyFont="1" applyFill="1" applyAlignment="1">
      <alignment/>
      <protection/>
    </xf>
    <xf numFmtId="242" fontId="18" fillId="0" borderId="0" xfId="0" applyNumberFormat="1" applyFont="1" applyFill="1" applyBorder="1" applyAlignment="1">
      <alignment/>
    </xf>
    <xf numFmtId="242" fontId="18" fillId="0" borderId="0" xfId="60" applyNumberFormat="1" applyFont="1" applyFill="1" applyBorder="1" applyAlignment="1">
      <alignment/>
    </xf>
    <xf numFmtId="242" fontId="2" fillId="0" borderId="0" xfId="60" applyNumberFormat="1" applyFont="1" applyFill="1" applyBorder="1" applyAlignment="1">
      <alignment/>
    </xf>
    <xf numFmtId="242" fontId="18" fillId="0" borderId="0" xfId="0" applyNumberFormat="1" applyFont="1" applyFill="1" applyBorder="1" applyAlignment="1">
      <alignment/>
    </xf>
    <xf numFmtId="43" fontId="8" fillId="0" borderId="0" xfId="33" applyFont="1" applyFill="1" applyAlignment="1">
      <alignment/>
    </xf>
    <xf numFmtId="43" fontId="8" fillId="0" borderId="0" xfId="33" applyFont="1" applyFill="1" applyBorder="1" applyAlignment="1">
      <alignment/>
    </xf>
    <xf numFmtId="43" fontId="8" fillId="0" borderId="0" xfId="33" applyFont="1" applyFill="1" applyAlignment="1">
      <alignment horizontal="center"/>
    </xf>
    <xf numFmtId="43" fontId="8" fillId="0" borderId="10" xfId="44" applyFont="1" applyFill="1" applyBorder="1" applyAlignment="1" quotePrefix="1">
      <alignment/>
    </xf>
    <xf numFmtId="43" fontId="8" fillId="0" borderId="10" xfId="33" applyFont="1" applyFill="1" applyBorder="1" applyAlignment="1">
      <alignment horizontal="center"/>
    </xf>
    <xf numFmtId="40" fontId="2" fillId="0" borderId="0" xfId="146" applyNumberFormat="1" applyFont="1" applyAlignment="1" quotePrefix="1">
      <alignment horizontal="center"/>
      <protection/>
    </xf>
    <xf numFmtId="40" fontId="2" fillId="0" borderId="0" xfId="146" applyNumberFormat="1" applyFont="1" applyAlignment="1">
      <alignment horizontal="center"/>
      <protection/>
    </xf>
    <xf numFmtId="40" fontId="2" fillId="0" borderId="0" xfId="146" applyNumberFormat="1" applyFont="1" applyFill="1" applyAlignment="1" quotePrefix="1">
      <alignment horizontal="center"/>
      <protection/>
    </xf>
    <xf numFmtId="40" fontId="2" fillId="0" borderId="0" xfId="146" applyNumberFormat="1" applyFont="1" applyFill="1" applyAlignment="1">
      <alignment horizontal="center"/>
      <protection/>
    </xf>
    <xf numFmtId="40" fontId="3" fillId="0" borderId="0" xfId="146" applyNumberFormat="1" applyFont="1" applyAlignment="1" applyProtection="1">
      <alignment horizontal="center"/>
      <protection/>
    </xf>
    <xf numFmtId="39" fontId="19" fillId="0" borderId="0" xfId="101" applyNumberFormat="1" applyFont="1" applyFill="1" applyAlignment="1">
      <alignment horizontal="center"/>
      <protection/>
    </xf>
    <xf numFmtId="39" fontId="18" fillId="0" borderId="0" xfId="101" applyNumberFormat="1" applyFont="1" applyFill="1" applyAlignment="1" quotePrefix="1">
      <alignment horizontal="center"/>
      <protection/>
    </xf>
    <xf numFmtId="0" fontId="8" fillId="0" borderId="0" xfId="0" applyFont="1" applyFill="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vertical="center"/>
    </xf>
    <xf numFmtId="0" fontId="8" fillId="0" borderId="10" xfId="0" applyFont="1" applyFill="1" applyBorder="1" applyAlignment="1">
      <alignment horizontal="center"/>
    </xf>
    <xf numFmtId="0" fontId="8" fillId="0" borderId="10" xfId="0" applyFont="1" applyFill="1" applyBorder="1" applyAlignment="1">
      <alignment horizontal="center" vertical="center"/>
    </xf>
    <xf numFmtId="0" fontId="8" fillId="0" borderId="12" xfId="0" applyFont="1" applyFill="1" applyBorder="1" applyAlignment="1">
      <alignment horizontal="center"/>
    </xf>
    <xf numFmtId="0" fontId="8" fillId="0" borderId="12" xfId="0" applyFont="1" applyFill="1" applyBorder="1" applyAlignment="1">
      <alignment horizontal="center" vertical="center"/>
    </xf>
    <xf numFmtId="213" fontId="18" fillId="0" borderId="10" xfId="126" applyNumberFormat="1" applyFont="1" applyFill="1" applyBorder="1" applyAlignment="1">
      <alignment horizontal="center"/>
      <protection/>
    </xf>
    <xf numFmtId="0" fontId="6" fillId="0" borderId="0" xfId="101" applyNumberFormat="1" applyFont="1" applyFill="1" applyAlignment="1" quotePrefix="1">
      <alignment horizontal="center"/>
      <protection/>
    </xf>
    <xf numFmtId="208" fontId="10" fillId="0" borderId="12" xfId="146" applyNumberFormat="1" applyFont="1" applyFill="1" applyBorder="1" applyAlignment="1" applyProtection="1">
      <alignment horizontal="center"/>
      <protection/>
    </xf>
    <xf numFmtId="40" fontId="6" fillId="0" borderId="0" xfId="101" applyNumberFormat="1" applyFont="1" applyFill="1" applyAlignment="1" quotePrefix="1">
      <alignment horizontal="center"/>
      <protection/>
    </xf>
    <xf numFmtId="209" fontId="2" fillId="0" borderId="0" xfId="146" applyNumberFormat="1" applyFont="1" applyFill="1" applyBorder="1" applyAlignment="1" applyProtection="1" quotePrefix="1">
      <alignment horizontal="center"/>
      <protection/>
    </xf>
    <xf numFmtId="209" fontId="2" fillId="0" borderId="0" xfId="146" applyNumberFormat="1" applyFont="1" applyBorder="1" applyAlignment="1" applyProtection="1" quotePrefix="1">
      <alignment horizontal="center"/>
      <protection/>
    </xf>
    <xf numFmtId="40" fontId="2" fillId="0" borderId="0" xfId="101" applyNumberFormat="1" applyFont="1" applyAlignment="1" quotePrefix="1">
      <alignment horizontal="center"/>
      <protection/>
    </xf>
    <xf numFmtId="40" fontId="3" fillId="0" borderId="10" xfId="101" applyNumberFormat="1" applyFont="1" applyBorder="1" applyAlignment="1">
      <alignment horizontal="center"/>
      <protection/>
    </xf>
    <xf numFmtId="39" fontId="3" fillId="0" borderId="0" xfId="42" applyNumberFormat="1" applyFont="1" applyBorder="1" applyAlignment="1">
      <alignment horizontal="center"/>
    </xf>
    <xf numFmtId="39" fontId="3" fillId="0" borderId="10" xfId="42" applyNumberFormat="1" applyFont="1" applyBorder="1" applyAlignment="1">
      <alignment horizontal="center"/>
    </xf>
    <xf numFmtId="38" fontId="2" fillId="0" borderId="0" xfId="101" applyNumberFormat="1" applyFont="1" applyAlignment="1">
      <alignment horizontal="center"/>
      <protection/>
    </xf>
    <xf numFmtId="40" fontId="30" fillId="0" borderId="0" xfId="0" applyNumberFormat="1" applyFont="1" applyFill="1" applyAlignment="1" quotePrefix="1">
      <alignment horizontal="center"/>
    </xf>
    <xf numFmtId="40" fontId="2" fillId="0" borderId="0" xfId="0" applyNumberFormat="1" applyFont="1" applyAlignment="1" quotePrefix="1">
      <alignment horizontal="center"/>
    </xf>
    <xf numFmtId="39" fontId="3" fillId="0" borderId="0" xfId="146" applyNumberFormat="1" applyFont="1" applyAlignment="1">
      <alignment horizontal="center"/>
      <protection/>
    </xf>
    <xf numFmtId="39" fontId="3" fillId="0" borderId="0" xfId="146" applyNumberFormat="1" applyFont="1" applyBorder="1" applyAlignment="1">
      <alignment horizontal="center"/>
      <protection/>
    </xf>
  </cellXfs>
  <cellStyles count="155">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omma 10" xfId="35"/>
    <cellStyle name="Comma 10 2" xfId="36"/>
    <cellStyle name="Comma 10 3" xfId="37"/>
    <cellStyle name="Comma 10 4" xfId="38"/>
    <cellStyle name="Comma 10 5" xfId="39"/>
    <cellStyle name="Comma 11" xfId="40"/>
    <cellStyle name="Comma 12" xfId="41"/>
    <cellStyle name="Comma 12 2" xfId="42"/>
    <cellStyle name="Comma 13" xfId="43"/>
    <cellStyle name="Comma 13 2" xfId="44"/>
    <cellStyle name="Comma 13 3" xfId="45"/>
    <cellStyle name="Comma 13 4" xfId="46"/>
    <cellStyle name="Comma 13 5" xfId="47"/>
    <cellStyle name="Comma 14" xfId="48"/>
    <cellStyle name="Comma 14 2" xfId="49"/>
    <cellStyle name="Comma 14 3" xfId="50"/>
    <cellStyle name="Comma 14 4" xfId="51"/>
    <cellStyle name="Comma 15" xfId="52"/>
    <cellStyle name="Comma 15 2" xfId="53"/>
    <cellStyle name="Comma 15 3" xfId="54"/>
    <cellStyle name="Comma 15 4" xfId="55"/>
    <cellStyle name="Comma 16" xfId="56"/>
    <cellStyle name="Comma 17" xfId="57"/>
    <cellStyle name="Comma 18" xfId="58"/>
    <cellStyle name="Comma 18 2" xfId="59"/>
    <cellStyle name="Comma 19" xfId="60"/>
    <cellStyle name="Comma 19 2" xfId="61"/>
    <cellStyle name="Comma 2" xfId="62"/>
    <cellStyle name="Comma 2 2" xfId="63"/>
    <cellStyle name="Comma 2 3" xfId="64"/>
    <cellStyle name="Comma 3" xfId="65"/>
    <cellStyle name="Comma 3 2" xfId="66"/>
    <cellStyle name="Comma 3 3" xfId="67"/>
    <cellStyle name="Comma 4" xfId="68"/>
    <cellStyle name="Comma 4 2" xfId="69"/>
    <cellStyle name="Comma 4 2 2" xfId="70"/>
    <cellStyle name="Comma 4 2 3" xfId="71"/>
    <cellStyle name="Comma 4 2 4" xfId="72"/>
    <cellStyle name="Comma 4 2 5" xfId="73"/>
    <cellStyle name="Comma 4 3" xfId="74"/>
    <cellStyle name="Comma 4 4" xfId="75"/>
    <cellStyle name="Comma 4 5" xfId="76"/>
    <cellStyle name="Comma 5" xfId="77"/>
    <cellStyle name="Comma 5 2" xfId="78"/>
    <cellStyle name="Comma 6" xfId="79"/>
    <cellStyle name="Comma 7" xfId="80"/>
    <cellStyle name="Comma 8" xfId="81"/>
    <cellStyle name="Comma 8 2" xfId="82"/>
    <cellStyle name="Comma 8 3" xfId="83"/>
    <cellStyle name="Comma 8 4" xfId="84"/>
    <cellStyle name="Comma 8 5" xfId="85"/>
    <cellStyle name="Comma 9" xfId="86"/>
    <cellStyle name="Comma_Book1 2" xfId="87"/>
    <cellStyle name="Comma_Book1 2 2 2 2" xfId="88"/>
    <cellStyle name="Comma_SPI-Dec'49t-3 2 2" xfId="89"/>
    <cellStyle name="Currency" xfId="90"/>
    <cellStyle name="Currency [0]" xfId="91"/>
    <cellStyle name="Currency [0] 2" xfId="92"/>
    <cellStyle name="Currency [0] 2 2" xfId="93"/>
    <cellStyle name="Currency [0] 2 3" xfId="94"/>
    <cellStyle name="Currency [0] 2 4" xfId="95"/>
    <cellStyle name="Currency [0] 3" xfId="96"/>
    <cellStyle name="Currency [0] 4" xfId="97"/>
    <cellStyle name="Followed Hyperlink" xfId="98"/>
    <cellStyle name="Hyperlink" xfId="99"/>
    <cellStyle name="Normal 2" xfId="100"/>
    <cellStyle name="Normal 2 2" xfId="101"/>
    <cellStyle name="Normal 2 3" xfId="102"/>
    <cellStyle name="Normal 3" xfId="103"/>
    <cellStyle name="Normal 3 2" xfId="104"/>
    <cellStyle name="Normal 3 2 2" xfId="105"/>
    <cellStyle name="Normal 3 2 3" xfId="106"/>
    <cellStyle name="Normal 3 2 4" xfId="107"/>
    <cellStyle name="Normal 3 2 5" xfId="108"/>
    <cellStyle name="Normal 3 2_SPI-Dec'50t-3" xfId="109"/>
    <cellStyle name="Normal 3 3" xfId="110"/>
    <cellStyle name="Normal 3 4" xfId="111"/>
    <cellStyle name="Normal 3 5" xfId="112"/>
    <cellStyle name="Normal 3_SPI-Dec'50t-3" xfId="113"/>
    <cellStyle name="Normal 4" xfId="114"/>
    <cellStyle name="Normal 5" xfId="115"/>
    <cellStyle name="Normal 5 2" xfId="116"/>
    <cellStyle name="Normal 5 3" xfId="117"/>
    <cellStyle name="Normal 5 4" xfId="118"/>
    <cellStyle name="Normal 5 5" xfId="119"/>
    <cellStyle name="Normal 6" xfId="120"/>
    <cellStyle name="Normal_Book1 2" xfId="121"/>
    <cellStyle name="Normal_Book1 2 2" xfId="122"/>
    <cellStyle name="Normal_C779A0245" xfId="123"/>
    <cellStyle name="Normal_SPI-Dec'49t-3 2 2" xfId="124"/>
    <cellStyle name="Normal_SPI-Dec'49t-3 2_Book3 2 2" xfId="125"/>
    <cellStyle name="Normal_SPI-Dec'49t-3 2_SPI_Jun_51t-3_Edit" xfId="126"/>
    <cellStyle name="Normal_SPI-Mar'48t-3 2" xfId="127"/>
    <cellStyle name="Normal_W168-Dec'51-T2 วินท์คอม เทคโนโลยีลาสึด" xfId="128"/>
    <cellStyle name="Normal_W168-Dec'51-T3 วินท์คอม เทคโนโลยี" xfId="129"/>
    <cellStyle name="Percent" xfId="130"/>
    <cellStyle name="Percent 2" xfId="131"/>
    <cellStyle name="การคำนวณ" xfId="132"/>
    <cellStyle name="ข้อความเตือน" xfId="133"/>
    <cellStyle name="ข้อความอธิบาย" xfId="134"/>
    <cellStyle name="เครื่องหมายจุลภาค 2" xfId="135"/>
    <cellStyle name="เครื่องหมายจุลภาค 2 2" xfId="136"/>
    <cellStyle name="เครื่องหมายจุลภาค 3" xfId="137"/>
    <cellStyle name="เครื่องหมายจุลภาค 4" xfId="138"/>
    <cellStyle name="เครื่องหมายจุลภาค_Note new STD" xfId="139"/>
    <cellStyle name="เครื่องหมายจุลภาค_Note new STD 2" xfId="140"/>
    <cellStyle name="ชื่อเรื่อง" xfId="141"/>
    <cellStyle name="เซลล์ตรวจสอบ" xfId="142"/>
    <cellStyle name="เซลล์ที่มีการเชื่อมโยง" xfId="143"/>
    <cellStyle name="ดี" xfId="144"/>
    <cellStyle name="ปกติ 2 2" xfId="145"/>
    <cellStyle name="ปกติ_Sheet1" xfId="146"/>
    <cellStyle name="ปกติ_Sheet1_Note new STD" xfId="147"/>
    <cellStyle name="ปกติ_sheet1_Samchai-Dec'53-T3" xfId="148"/>
    <cellStyle name="ปกติ_Sheet1_Samchai-Jun'50-T3" xfId="149"/>
    <cellStyle name="ปกติ_SPC-Dec'50-T3" xfId="150"/>
    <cellStyle name="ปกติ_SPC-Dec'50-T3 2 2" xfId="151"/>
    <cellStyle name="ปกติ_SPC-Dec'50-T3_Note new STD" xfId="152"/>
    <cellStyle name="ป้อนค่า" xfId="153"/>
    <cellStyle name="ปานกลาง" xfId="154"/>
    <cellStyle name="ผลรวม" xfId="155"/>
    <cellStyle name="แย่" xfId="156"/>
    <cellStyle name="ส่วนที่ถูกเน้น1" xfId="157"/>
    <cellStyle name="ส่วนที่ถูกเน้น2" xfId="158"/>
    <cellStyle name="ส่วนที่ถูกเน้น3" xfId="159"/>
    <cellStyle name="ส่วนที่ถูกเน้น4" xfId="160"/>
    <cellStyle name="ส่วนที่ถูกเน้น5" xfId="161"/>
    <cellStyle name="ส่วนที่ถูกเน้น6" xfId="162"/>
    <cellStyle name="แสดงผล" xfId="163"/>
    <cellStyle name="หมายเหตุ" xfId="164"/>
    <cellStyle name="หัวเรื่อง 1" xfId="165"/>
    <cellStyle name="หัวเรื่อง 2" xfId="166"/>
    <cellStyle name="หัวเรื่อง 3" xfId="167"/>
    <cellStyle name="หัวเรื่อง 4"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132</xdr:row>
      <xdr:rowOff>304800</xdr:rowOff>
    </xdr:from>
    <xdr:to>
      <xdr:col>8</xdr:col>
      <xdr:colOff>171450</xdr:colOff>
      <xdr:row>135</xdr:row>
      <xdr:rowOff>295275</xdr:rowOff>
    </xdr:to>
    <xdr:sp>
      <xdr:nvSpPr>
        <xdr:cNvPr id="1" name="วงเล็บปีกกาขวา 1"/>
        <xdr:cNvSpPr>
          <a:spLocks/>
        </xdr:cNvSpPr>
      </xdr:nvSpPr>
      <xdr:spPr>
        <a:xfrm>
          <a:off x="4943475" y="40205025"/>
          <a:ext cx="247650" cy="933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19050</xdr:colOff>
      <xdr:row>140</xdr:row>
      <xdr:rowOff>0</xdr:rowOff>
    </xdr:from>
    <xdr:to>
      <xdr:col>8</xdr:col>
      <xdr:colOff>161925</xdr:colOff>
      <xdr:row>142</xdr:row>
      <xdr:rowOff>0</xdr:rowOff>
    </xdr:to>
    <xdr:sp>
      <xdr:nvSpPr>
        <xdr:cNvPr id="2" name="วงเล็บปีกกาขวา 2"/>
        <xdr:cNvSpPr>
          <a:spLocks/>
        </xdr:cNvSpPr>
      </xdr:nvSpPr>
      <xdr:spPr>
        <a:xfrm>
          <a:off x="4953000" y="42414825"/>
          <a:ext cx="228600" cy="6286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9525</xdr:colOff>
      <xdr:row>171</xdr:row>
      <xdr:rowOff>304800</xdr:rowOff>
    </xdr:from>
    <xdr:to>
      <xdr:col>8</xdr:col>
      <xdr:colOff>142875</xdr:colOff>
      <xdr:row>175</xdr:row>
      <xdr:rowOff>9525</xdr:rowOff>
    </xdr:to>
    <xdr:sp>
      <xdr:nvSpPr>
        <xdr:cNvPr id="3" name="วงเล็บปีกกาขวา 1"/>
        <xdr:cNvSpPr>
          <a:spLocks/>
        </xdr:cNvSpPr>
      </xdr:nvSpPr>
      <xdr:spPr>
        <a:xfrm>
          <a:off x="4943475" y="52463700"/>
          <a:ext cx="219075" cy="9620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twoCellAnchor>
    <xdr:from>
      <xdr:col>7</xdr:col>
      <xdr:colOff>19050</xdr:colOff>
      <xdr:row>178</xdr:row>
      <xdr:rowOff>314325</xdr:rowOff>
    </xdr:from>
    <xdr:to>
      <xdr:col>8</xdr:col>
      <xdr:colOff>161925</xdr:colOff>
      <xdr:row>181</xdr:row>
      <xdr:rowOff>28575</xdr:rowOff>
    </xdr:to>
    <xdr:sp>
      <xdr:nvSpPr>
        <xdr:cNvPr id="4" name="วงเล็บปีกกาขวา 2"/>
        <xdr:cNvSpPr>
          <a:spLocks/>
        </xdr:cNvSpPr>
      </xdr:nvSpPr>
      <xdr:spPr>
        <a:xfrm>
          <a:off x="4953000" y="54673500"/>
          <a:ext cx="228600" cy="6572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olly\d\Users\PoONaM\Desktop\note%20FA%20FB%20F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8 (FA)"/>
      <sheetName val="P19 FC &amp; FB"/>
    </sheetNames>
    <sheetDataSet>
      <sheetData sheetId="1">
        <row r="11">
          <cell r="C11">
            <v>9363163.99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63"/>
  <sheetViews>
    <sheetView zoomScalePageLayoutView="0" workbookViewId="0" topLeftCell="A4">
      <selection activeCell="C34" sqref="C34"/>
    </sheetView>
  </sheetViews>
  <sheetFormatPr defaultColWidth="9.140625" defaultRowHeight="25.5" customHeight="1"/>
  <cols>
    <col min="1" max="3" width="9.140625" style="458" customWidth="1"/>
    <col min="4" max="4" width="9.140625" style="104" customWidth="1"/>
    <col min="5" max="5" width="9.140625" style="458" customWidth="1"/>
    <col min="6" max="6" width="10.8515625" style="458" customWidth="1"/>
    <col min="7" max="7" width="10.28125" style="458" customWidth="1"/>
    <col min="8" max="8" width="17.421875" style="458" bestFit="1" customWidth="1"/>
    <col min="9" max="9" width="2.7109375" style="458" customWidth="1"/>
    <col min="10" max="10" width="17.421875" style="458" customWidth="1"/>
    <col min="11" max="11" width="3.140625" style="458" customWidth="1"/>
    <col min="12" max="12" width="2.28125" style="458" customWidth="1"/>
    <col min="13" max="17" width="9.140625" style="458" customWidth="1"/>
    <col min="18" max="18" width="9.28125" style="458" customWidth="1"/>
    <col min="19" max="16384" width="9.140625" style="458" customWidth="1"/>
  </cols>
  <sheetData>
    <row r="1" spans="1:12" s="457" customFormat="1" ht="27.75" customHeight="1">
      <c r="A1" s="825" t="s">
        <v>668</v>
      </c>
      <c r="B1" s="825"/>
      <c r="C1" s="825"/>
      <c r="D1" s="825"/>
      <c r="E1" s="825"/>
      <c r="F1" s="825"/>
      <c r="G1" s="825"/>
      <c r="H1" s="825"/>
      <c r="I1" s="825"/>
      <c r="J1" s="825"/>
      <c r="K1" s="456"/>
      <c r="L1" s="456"/>
    </row>
    <row r="2" spans="1:12" s="457" customFormat="1" ht="27.75" customHeight="1">
      <c r="A2" s="825" t="s">
        <v>669</v>
      </c>
      <c r="B2" s="825"/>
      <c r="C2" s="825"/>
      <c r="D2" s="825"/>
      <c r="E2" s="825"/>
      <c r="F2" s="825"/>
      <c r="G2" s="825"/>
      <c r="H2" s="825"/>
      <c r="I2" s="825"/>
      <c r="J2" s="825"/>
      <c r="K2" s="456"/>
      <c r="L2" s="456"/>
    </row>
    <row r="3" spans="1:12" s="457" customFormat="1" ht="27.75" customHeight="1">
      <c r="A3" s="825" t="s">
        <v>23</v>
      </c>
      <c r="B3" s="825"/>
      <c r="C3" s="825"/>
      <c r="D3" s="825"/>
      <c r="E3" s="825"/>
      <c r="F3" s="825"/>
      <c r="G3" s="825"/>
      <c r="H3" s="825"/>
      <c r="I3" s="825"/>
      <c r="J3" s="825"/>
      <c r="K3" s="568"/>
      <c r="L3" s="568"/>
    </row>
    <row r="4" spans="1:12" s="457" customFormat="1" ht="27.75" customHeight="1">
      <c r="A4" s="825" t="s">
        <v>915</v>
      </c>
      <c r="B4" s="825"/>
      <c r="C4" s="825"/>
      <c r="D4" s="825"/>
      <c r="E4" s="825"/>
      <c r="F4" s="825"/>
      <c r="G4" s="825"/>
      <c r="H4" s="825"/>
      <c r="I4" s="825"/>
      <c r="J4" s="825"/>
      <c r="K4" s="456"/>
      <c r="L4" s="456"/>
    </row>
    <row r="5" spans="1:10" ht="27.75" customHeight="1">
      <c r="A5" s="825"/>
      <c r="B5" s="825"/>
      <c r="C5" s="825"/>
      <c r="D5" s="825"/>
      <c r="E5" s="825"/>
      <c r="F5" s="825"/>
      <c r="G5" s="825"/>
      <c r="H5" s="825"/>
      <c r="I5" s="825"/>
      <c r="J5" s="825"/>
    </row>
    <row r="6" spans="1:5" s="7" customFormat="1" ht="27.75" customHeight="1">
      <c r="A6" s="459" t="s">
        <v>916</v>
      </c>
      <c r="B6" s="460"/>
      <c r="C6" s="104"/>
      <c r="D6" s="6"/>
      <c r="E6" s="6"/>
    </row>
    <row r="7" spans="1:5" s="7" customFormat="1" ht="27.75" customHeight="1">
      <c r="A7" s="5" t="s">
        <v>225</v>
      </c>
      <c r="B7" s="460"/>
      <c r="C7" s="104"/>
      <c r="D7" s="6"/>
      <c r="E7" s="6"/>
    </row>
    <row r="8" spans="1:5" s="7" customFormat="1" ht="27.75" customHeight="1">
      <c r="A8" s="460" t="s">
        <v>452</v>
      </c>
      <c r="B8" s="460"/>
      <c r="C8" s="104"/>
      <c r="D8" s="6"/>
      <c r="E8" s="6"/>
    </row>
    <row r="9" spans="2:5" s="7" customFormat="1" ht="27.75" customHeight="1">
      <c r="B9" s="460" t="s">
        <v>223</v>
      </c>
      <c r="C9" s="104"/>
      <c r="D9" s="6"/>
      <c r="E9" s="6"/>
    </row>
    <row r="10" spans="2:5" s="7" customFormat="1" ht="27.75" customHeight="1">
      <c r="B10" s="460" t="s">
        <v>313</v>
      </c>
      <c r="C10" s="104"/>
      <c r="D10" s="6"/>
      <c r="E10" s="6"/>
    </row>
    <row r="11" spans="2:5" s="7" customFormat="1" ht="27.75" customHeight="1">
      <c r="B11" s="460" t="s">
        <v>224</v>
      </c>
      <c r="C11" s="104"/>
      <c r="D11" s="6"/>
      <c r="E11" s="6"/>
    </row>
    <row r="12" spans="2:5" s="7" customFormat="1" ht="27.75" customHeight="1">
      <c r="B12" s="460" t="s">
        <v>314</v>
      </c>
      <c r="C12" s="104"/>
      <c r="D12" s="6"/>
      <c r="E12" s="6"/>
    </row>
    <row r="13" spans="2:5" s="464" customFormat="1" ht="27.75" customHeight="1">
      <c r="B13" s="461" t="s">
        <v>315</v>
      </c>
      <c r="C13" s="462"/>
      <c r="D13" s="463"/>
      <c r="E13" s="463"/>
    </row>
    <row r="14" spans="1:10" s="7" customFormat="1" ht="27.75" customHeight="1">
      <c r="A14" s="5" t="s">
        <v>231</v>
      </c>
      <c r="B14" s="460"/>
      <c r="C14" s="104"/>
      <c r="D14" s="6"/>
      <c r="E14" s="6"/>
      <c r="J14" s="464"/>
    </row>
    <row r="15" spans="1:6" s="7" customFormat="1" ht="27.75" customHeight="1">
      <c r="A15" s="532" t="s">
        <v>154</v>
      </c>
      <c r="B15" s="461"/>
      <c r="C15" s="462"/>
      <c r="D15" s="463"/>
      <c r="E15" s="463"/>
      <c r="F15" s="464"/>
    </row>
    <row r="16" spans="1:7" s="7" customFormat="1" ht="27.75" customHeight="1">
      <c r="A16" s="8"/>
      <c r="B16" s="8"/>
      <c r="C16" s="8"/>
      <c r="D16" s="8"/>
      <c r="E16" s="8"/>
      <c r="F16" s="8"/>
      <c r="G16" s="8"/>
    </row>
    <row r="17" spans="1:9" s="165" customFormat="1" ht="27.75" customHeight="1">
      <c r="A17" s="164" t="s">
        <v>1066</v>
      </c>
      <c r="B17" s="164"/>
      <c r="C17" s="465"/>
      <c r="D17" s="465"/>
      <c r="E17" s="465"/>
      <c r="F17" s="465"/>
      <c r="G17" s="465"/>
      <c r="H17" s="465"/>
      <c r="I17" s="465"/>
    </row>
    <row r="18" spans="1:9" s="165" customFormat="1" ht="27.75" customHeight="1">
      <c r="A18" s="511" t="s">
        <v>222</v>
      </c>
      <c r="B18" s="512"/>
      <c r="C18" s="465"/>
      <c r="D18" s="465"/>
      <c r="E18" s="465"/>
      <c r="F18" s="465"/>
      <c r="G18" s="465"/>
      <c r="H18" s="465"/>
      <c r="I18" s="465"/>
    </row>
    <row r="19" s="44" customFormat="1" ht="27.75" customHeight="1">
      <c r="A19" s="44" t="s">
        <v>159</v>
      </c>
    </row>
    <row r="20" s="44" customFormat="1" ht="27.75" customHeight="1">
      <c r="A20" s="44" t="s">
        <v>160</v>
      </c>
    </row>
    <row r="21" s="44" customFormat="1" ht="27.75" customHeight="1">
      <c r="A21" s="44" t="s">
        <v>161</v>
      </c>
    </row>
    <row r="22" s="44" customFormat="1" ht="27.75" customHeight="1">
      <c r="A22" s="44" t="s">
        <v>190</v>
      </c>
    </row>
    <row r="23" s="44" customFormat="1" ht="27.75" customHeight="1">
      <c r="A23" s="44" t="s">
        <v>189</v>
      </c>
    </row>
    <row r="24" s="44" customFormat="1" ht="27.75" customHeight="1">
      <c r="A24" s="44" t="s">
        <v>188</v>
      </c>
    </row>
    <row r="25" spans="1:4" s="513" customFormat="1" ht="27.75" customHeight="1">
      <c r="A25" s="514" t="s">
        <v>162</v>
      </c>
      <c r="C25" s="514"/>
      <c r="D25" s="514"/>
    </row>
    <row r="26" spans="1:4" s="513" customFormat="1" ht="27.75" customHeight="1">
      <c r="A26" s="515" t="s">
        <v>163</v>
      </c>
      <c r="C26" s="514"/>
      <c r="D26" s="514"/>
    </row>
    <row r="27" spans="1:4" s="513" customFormat="1" ht="27.75" customHeight="1">
      <c r="A27" s="515" t="s">
        <v>165</v>
      </c>
      <c r="C27" s="514"/>
      <c r="D27" s="514"/>
    </row>
    <row r="28" spans="1:4" s="513" customFormat="1" ht="27.75" customHeight="1">
      <c r="A28" s="515" t="s">
        <v>164</v>
      </c>
      <c r="C28" s="514"/>
      <c r="D28" s="514"/>
    </row>
    <row r="29" spans="1:11" s="44" customFormat="1" ht="27.75" customHeight="1">
      <c r="A29" s="44" t="s">
        <v>166</v>
      </c>
      <c r="B29" s="168"/>
      <c r="I29" s="466"/>
      <c r="K29" s="466"/>
    </row>
    <row r="30" spans="1:11" s="44" customFormat="1" ht="27.75" customHeight="1">
      <c r="A30" s="44" t="s">
        <v>167</v>
      </c>
      <c r="I30" s="466"/>
      <c r="K30" s="466"/>
    </row>
    <row r="31" spans="1:11" s="44" customFormat="1" ht="27.75" customHeight="1">
      <c r="A31" s="44" t="s">
        <v>226</v>
      </c>
      <c r="I31" s="466"/>
      <c r="K31" s="466"/>
    </row>
    <row r="32" spans="9:11" s="44" customFormat="1" ht="27.75" customHeight="1">
      <c r="I32" s="466"/>
      <c r="K32" s="466"/>
    </row>
    <row r="33" spans="1:11" s="7" customFormat="1" ht="27" customHeight="1">
      <c r="A33" s="821" t="s">
        <v>1068</v>
      </c>
      <c r="B33" s="822"/>
      <c r="C33" s="822"/>
      <c r="D33" s="822"/>
      <c r="E33" s="822"/>
      <c r="F33" s="822"/>
      <c r="G33" s="822"/>
      <c r="H33" s="822"/>
      <c r="I33" s="822"/>
      <c r="J33" s="822"/>
      <c r="K33" s="339"/>
    </row>
    <row r="34" spans="1:5" s="7" customFormat="1" ht="27" customHeight="1">
      <c r="A34" s="5"/>
      <c r="B34" s="5"/>
      <c r="C34" s="104"/>
      <c r="D34" s="6"/>
      <c r="E34" s="6"/>
    </row>
    <row r="35" spans="1:11" s="467" customFormat="1" ht="27" customHeight="1">
      <c r="A35" s="164" t="s">
        <v>1067</v>
      </c>
      <c r="B35" s="465"/>
      <c r="C35" s="465"/>
      <c r="D35" s="465"/>
      <c r="E35" s="465"/>
      <c r="F35" s="465"/>
      <c r="G35" s="465"/>
      <c r="H35" s="465"/>
      <c r="I35" s="465"/>
      <c r="J35" s="15"/>
      <c r="K35" s="15"/>
    </row>
    <row r="36" spans="1:8" s="468" customFormat="1" ht="27" customHeight="1">
      <c r="A36" s="468" t="s">
        <v>456</v>
      </c>
      <c r="B36" s="469"/>
      <c r="C36" s="168"/>
      <c r="D36" s="168"/>
      <c r="E36" s="168"/>
      <c r="H36" s="470" t="s">
        <v>998</v>
      </c>
    </row>
    <row r="37" spans="1:10" s="468" customFormat="1" ht="27" customHeight="1">
      <c r="A37" s="168" t="s">
        <v>999</v>
      </c>
      <c r="B37" s="168"/>
      <c r="C37" s="168"/>
      <c r="D37" s="168"/>
      <c r="F37" s="471" t="s">
        <v>1000</v>
      </c>
      <c r="G37" s="471"/>
      <c r="J37" s="472"/>
    </row>
    <row r="38" spans="1:10" s="468" customFormat="1" ht="27" customHeight="1">
      <c r="A38" s="168" t="s">
        <v>1001</v>
      </c>
      <c r="B38" s="168"/>
      <c r="C38" s="473"/>
      <c r="D38" s="473"/>
      <c r="F38" s="471" t="s">
        <v>1002</v>
      </c>
      <c r="G38" s="471"/>
      <c r="J38" s="472"/>
    </row>
    <row r="39" spans="1:10" s="468" customFormat="1" ht="27" customHeight="1">
      <c r="A39" s="168" t="s">
        <v>1003</v>
      </c>
      <c r="B39" s="473"/>
      <c r="C39" s="473"/>
      <c r="D39" s="473"/>
      <c r="F39" s="471" t="s">
        <v>1004</v>
      </c>
      <c r="G39" s="471"/>
      <c r="J39" s="472"/>
    </row>
    <row r="40" spans="1:10" s="468" customFormat="1" ht="27" customHeight="1">
      <c r="A40" s="168" t="s">
        <v>1005</v>
      </c>
      <c r="B40" s="473"/>
      <c r="C40" s="473"/>
      <c r="D40" s="473"/>
      <c r="F40" s="471" t="s">
        <v>1083</v>
      </c>
      <c r="G40" s="471"/>
      <c r="J40" s="472"/>
    </row>
    <row r="41" spans="2:10" s="468" customFormat="1" ht="27" customHeight="1">
      <c r="B41" s="473"/>
      <c r="C41" s="473"/>
      <c r="D41" s="473"/>
      <c r="F41" s="471" t="s">
        <v>1084</v>
      </c>
      <c r="G41" s="471"/>
      <c r="J41" s="472"/>
    </row>
    <row r="42" spans="1:7" s="44" customFormat="1" ht="27" customHeight="1">
      <c r="A42" s="168" t="s">
        <v>1006</v>
      </c>
      <c r="B42" s="474"/>
      <c r="C42" s="474"/>
      <c r="D42" s="474"/>
      <c r="F42" s="471" t="s">
        <v>1007</v>
      </c>
      <c r="G42" s="471"/>
    </row>
    <row r="43" spans="1:7" s="44" customFormat="1" ht="27" customHeight="1">
      <c r="A43" s="475" t="s">
        <v>1008</v>
      </c>
      <c r="F43" s="476" t="s">
        <v>1009</v>
      </c>
      <c r="G43" s="476"/>
    </row>
    <row r="44" spans="1:7" s="44" customFormat="1" ht="27" customHeight="1">
      <c r="A44" s="168" t="s">
        <v>1010</v>
      </c>
      <c r="F44" s="476" t="s">
        <v>1011</v>
      </c>
      <c r="G44" s="476"/>
    </row>
    <row r="45" spans="1:7" s="44" customFormat="1" ht="27" customHeight="1">
      <c r="A45" s="475" t="s">
        <v>1012</v>
      </c>
      <c r="F45" s="476" t="s">
        <v>1013</v>
      </c>
      <c r="G45" s="476"/>
    </row>
    <row r="46" spans="1:7" s="44" customFormat="1" ht="27" customHeight="1">
      <c r="A46" s="475" t="s">
        <v>1014</v>
      </c>
      <c r="F46" s="476" t="s">
        <v>1015</v>
      </c>
      <c r="G46" s="476"/>
    </row>
    <row r="47" spans="1:7" s="44" customFormat="1" ht="27" customHeight="1">
      <c r="A47" s="168" t="s">
        <v>1016</v>
      </c>
      <c r="F47" s="476" t="s">
        <v>1017</v>
      </c>
      <c r="G47" s="476"/>
    </row>
    <row r="48" spans="1:7" s="44" customFormat="1" ht="27" customHeight="1">
      <c r="A48" s="168" t="s">
        <v>1018</v>
      </c>
      <c r="F48" s="476" t="s">
        <v>1019</v>
      </c>
      <c r="G48" s="476"/>
    </row>
    <row r="49" spans="1:11" s="44" customFormat="1" ht="27" customHeight="1">
      <c r="A49" s="168" t="s">
        <v>1069</v>
      </c>
      <c r="B49" s="172"/>
      <c r="C49" s="172"/>
      <c r="D49" s="172"/>
      <c r="E49" s="172"/>
      <c r="F49" s="476" t="s">
        <v>258</v>
      </c>
      <c r="G49" s="476"/>
      <c r="H49" s="176"/>
      <c r="I49" s="172"/>
      <c r="J49" s="491"/>
      <c r="K49" s="492"/>
    </row>
    <row r="50" spans="1:10" s="44" customFormat="1" ht="27" customHeight="1">
      <c r="A50" s="168" t="s">
        <v>1032</v>
      </c>
      <c r="F50" s="477" t="s">
        <v>1035</v>
      </c>
      <c r="G50" s="477"/>
      <c r="J50" s="314"/>
    </row>
    <row r="51" spans="1:10" s="44" customFormat="1" ht="27" customHeight="1">
      <c r="A51" s="168" t="s">
        <v>1033</v>
      </c>
      <c r="F51" s="477" t="s">
        <v>1036</v>
      </c>
      <c r="G51" s="477"/>
      <c r="J51" s="314"/>
    </row>
    <row r="52" spans="1:10" s="44" customFormat="1" ht="27" customHeight="1">
      <c r="A52" s="168" t="s">
        <v>1034</v>
      </c>
      <c r="F52" s="44" t="s">
        <v>1037</v>
      </c>
      <c r="J52" s="314"/>
    </row>
    <row r="53" spans="1:7" s="44" customFormat="1" ht="27" customHeight="1">
      <c r="A53" s="168" t="s">
        <v>1020</v>
      </c>
      <c r="F53" s="476" t="s">
        <v>1021</v>
      </c>
      <c r="G53" s="476"/>
    </row>
    <row r="54" spans="1:7" s="44" customFormat="1" ht="27" customHeight="1">
      <c r="A54" s="168" t="s">
        <v>1022</v>
      </c>
      <c r="F54" s="476" t="s">
        <v>1023</v>
      </c>
      <c r="G54" s="476"/>
    </row>
    <row r="55" spans="1:7" s="44" customFormat="1" ht="27" customHeight="1">
      <c r="A55" s="168" t="s">
        <v>1024</v>
      </c>
      <c r="F55" s="476" t="s">
        <v>1025</v>
      </c>
      <c r="G55" s="476"/>
    </row>
    <row r="56" spans="1:7" s="44" customFormat="1" ht="27" customHeight="1">
      <c r="A56" s="168" t="s">
        <v>1026</v>
      </c>
      <c r="F56" s="476" t="s">
        <v>1027</v>
      </c>
      <c r="G56" s="476"/>
    </row>
    <row r="57" spans="1:7" s="44" customFormat="1" ht="27" customHeight="1">
      <c r="A57" s="168" t="s">
        <v>1028</v>
      </c>
      <c r="F57" s="476" t="s">
        <v>1029</v>
      </c>
      <c r="G57" s="476"/>
    </row>
    <row r="58" spans="1:7" s="44" customFormat="1" ht="27" customHeight="1">
      <c r="A58" s="168" t="s">
        <v>1030</v>
      </c>
      <c r="F58" s="476" t="s">
        <v>1031</v>
      </c>
      <c r="G58" s="476"/>
    </row>
    <row r="59" spans="1:10" s="44" customFormat="1" ht="27" customHeight="1">
      <c r="A59" s="168" t="s">
        <v>259</v>
      </c>
      <c r="F59" s="476" t="s">
        <v>400</v>
      </c>
      <c r="G59" s="476"/>
      <c r="J59" s="314"/>
    </row>
    <row r="60" spans="1:10" s="44" customFormat="1" ht="27" customHeight="1">
      <c r="A60" s="168" t="s">
        <v>260</v>
      </c>
      <c r="F60" s="476" t="s">
        <v>435</v>
      </c>
      <c r="G60" s="476"/>
      <c r="J60" s="314"/>
    </row>
    <row r="61" spans="1:9" s="44" customFormat="1" ht="27" customHeight="1">
      <c r="A61" s="168" t="s">
        <v>261</v>
      </c>
      <c r="F61" s="476" t="s">
        <v>108</v>
      </c>
      <c r="G61" s="476"/>
      <c r="I61" s="314"/>
    </row>
    <row r="62" spans="1:10" s="44" customFormat="1" ht="27" customHeight="1">
      <c r="A62" s="44" t="s">
        <v>109</v>
      </c>
      <c r="B62" s="168"/>
      <c r="F62" s="476"/>
      <c r="G62" s="476"/>
      <c r="H62" s="478"/>
      <c r="J62" s="478"/>
    </row>
    <row r="63" spans="1:10" s="44" customFormat="1" ht="27" customHeight="1">
      <c r="A63" s="44" t="s">
        <v>110</v>
      </c>
      <c r="B63" s="168"/>
      <c r="F63" s="476"/>
      <c r="G63" s="476"/>
      <c r="H63" s="478"/>
      <c r="J63" s="478"/>
    </row>
    <row r="64" spans="1:11" s="7" customFormat="1" ht="25.5" customHeight="1">
      <c r="A64" s="821" t="s">
        <v>1077</v>
      </c>
      <c r="B64" s="822"/>
      <c r="C64" s="822"/>
      <c r="D64" s="822"/>
      <c r="E64" s="822"/>
      <c r="F64" s="822"/>
      <c r="G64" s="822"/>
      <c r="H64" s="822"/>
      <c r="I64" s="822"/>
      <c r="J64" s="822"/>
      <c r="K64" s="339"/>
    </row>
    <row r="65" spans="1:5" s="7" customFormat="1" ht="25.5" customHeight="1">
      <c r="A65" s="5"/>
      <c r="B65" s="5"/>
      <c r="C65" s="104"/>
      <c r="D65" s="6"/>
      <c r="E65" s="6"/>
    </row>
    <row r="66" spans="1:11" s="467" customFormat="1" ht="25.5" customHeight="1">
      <c r="A66" s="164" t="s">
        <v>1067</v>
      </c>
      <c r="B66" s="465"/>
      <c r="C66" s="465"/>
      <c r="D66" s="465"/>
      <c r="E66" s="465"/>
      <c r="F66" s="465"/>
      <c r="G66" s="465"/>
      <c r="H66" s="465"/>
      <c r="I66" s="465"/>
      <c r="J66" s="15"/>
      <c r="K66" s="15"/>
    </row>
    <row r="67" spans="1:10" s="44" customFormat="1" ht="25.5" customHeight="1">
      <c r="A67" s="44" t="s">
        <v>332</v>
      </c>
      <c r="F67" s="476"/>
      <c r="G67" s="476"/>
      <c r="H67" s="478"/>
      <c r="J67" s="478"/>
    </row>
    <row r="68" spans="1:10" s="44" customFormat="1" ht="25.5" customHeight="1">
      <c r="A68" s="44" t="s">
        <v>262</v>
      </c>
      <c r="B68" s="168"/>
      <c r="F68" s="476"/>
      <c r="G68" s="476"/>
      <c r="H68" s="478"/>
      <c r="J68" s="478"/>
    </row>
    <row r="69" spans="1:10" s="44" customFormat="1" ht="25.5" customHeight="1">
      <c r="A69" s="44" t="s">
        <v>1095</v>
      </c>
      <c r="B69" s="168"/>
      <c r="F69" s="476"/>
      <c r="G69" s="476"/>
      <c r="H69" s="478"/>
      <c r="J69" s="478"/>
    </row>
    <row r="70" spans="1:8" s="468" customFormat="1" ht="25.5" customHeight="1">
      <c r="A70" s="468" t="s">
        <v>456</v>
      </c>
      <c r="B70" s="469"/>
      <c r="C70" s="168"/>
      <c r="D70" s="168"/>
      <c r="E70" s="168"/>
      <c r="F70" s="470"/>
      <c r="G70" s="470"/>
      <c r="H70" s="470" t="s">
        <v>998</v>
      </c>
    </row>
    <row r="71" spans="1:10" s="468" customFormat="1" ht="25.5" customHeight="1">
      <c r="A71" s="168" t="s">
        <v>1038</v>
      </c>
      <c r="B71" s="168"/>
      <c r="C71" s="168"/>
      <c r="D71" s="168"/>
      <c r="E71" s="168"/>
      <c r="F71" s="168" t="s">
        <v>1039</v>
      </c>
      <c r="G71" s="168"/>
      <c r="J71" s="472"/>
    </row>
    <row r="72" spans="1:10" s="468" customFormat="1" ht="25.5" customHeight="1">
      <c r="A72" s="168" t="s">
        <v>1040</v>
      </c>
      <c r="B72" s="168"/>
      <c r="C72" s="168"/>
      <c r="D72" s="168"/>
      <c r="F72" s="471" t="s">
        <v>1041</v>
      </c>
      <c r="G72" s="471"/>
      <c r="J72" s="472"/>
    </row>
    <row r="73" spans="1:10" s="468" customFormat="1" ht="25.5" customHeight="1">
      <c r="A73" s="168"/>
      <c r="B73" s="168"/>
      <c r="C73" s="168"/>
      <c r="D73" s="168"/>
      <c r="F73" s="471" t="s">
        <v>1085</v>
      </c>
      <c r="G73" s="471"/>
      <c r="J73" s="472"/>
    </row>
    <row r="74" spans="1:10" s="468" customFormat="1" ht="25.5" customHeight="1">
      <c r="A74" s="168" t="s">
        <v>1042</v>
      </c>
      <c r="B74" s="168"/>
      <c r="C74" s="473"/>
      <c r="D74" s="473"/>
      <c r="F74" s="471" t="s">
        <v>1043</v>
      </c>
      <c r="G74" s="471"/>
      <c r="J74" s="472"/>
    </row>
    <row r="75" spans="1:10" s="468" customFormat="1" ht="25.5" customHeight="1">
      <c r="A75" s="168" t="s">
        <v>1044</v>
      </c>
      <c r="B75" s="473"/>
      <c r="C75" s="473"/>
      <c r="D75" s="473"/>
      <c r="F75" s="471" t="s">
        <v>1045</v>
      </c>
      <c r="G75" s="471"/>
      <c r="J75" s="472"/>
    </row>
    <row r="76" spans="1:10" s="468" customFormat="1" ht="25.5" customHeight="1">
      <c r="A76" s="168"/>
      <c r="B76" s="473"/>
      <c r="C76" s="473"/>
      <c r="D76" s="473"/>
      <c r="F76" s="471" t="s">
        <v>1086</v>
      </c>
      <c r="G76" s="471"/>
      <c r="J76" s="472"/>
    </row>
    <row r="77" spans="1:10" s="468" customFormat="1" ht="25.5" customHeight="1">
      <c r="A77" s="168" t="s">
        <v>1046</v>
      </c>
      <c r="B77" s="473"/>
      <c r="C77" s="473"/>
      <c r="D77" s="473"/>
      <c r="F77" s="471" t="s">
        <v>1047</v>
      </c>
      <c r="G77" s="471"/>
      <c r="J77" s="472"/>
    </row>
    <row r="78" spans="1:7" s="44" customFormat="1" ht="25.5" customHeight="1">
      <c r="A78" s="168" t="s">
        <v>1048</v>
      </c>
      <c r="B78" s="474"/>
      <c r="C78" s="474"/>
      <c r="D78" s="474"/>
      <c r="F78" s="471" t="s">
        <v>1049</v>
      </c>
      <c r="G78" s="471"/>
    </row>
    <row r="79" spans="1:7" s="44" customFormat="1" ht="25.5" customHeight="1">
      <c r="A79" s="475"/>
      <c r="F79" s="471" t="s">
        <v>1082</v>
      </c>
      <c r="G79" s="471"/>
    </row>
    <row r="80" spans="2:10" s="44" customFormat="1" ht="25.5" customHeight="1">
      <c r="B80" s="44" t="s">
        <v>263</v>
      </c>
      <c r="F80" s="476"/>
      <c r="G80" s="476"/>
      <c r="H80" s="478"/>
      <c r="J80" s="478"/>
    </row>
    <row r="81" spans="1:10" s="44" customFormat="1" ht="25.5" customHeight="1">
      <c r="A81" s="44" t="s">
        <v>232</v>
      </c>
      <c r="B81" s="168"/>
      <c r="F81" s="476"/>
      <c r="G81" s="476"/>
      <c r="H81" s="478"/>
      <c r="J81" s="478"/>
    </row>
    <row r="82" spans="1:8" s="44" customFormat="1" ht="25.5" customHeight="1">
      <c r="A82" s="168" t="s">
        <v>917</v>
      </c>
      <c r="F82" s="476"/>
      <c r="G82" s="476"/>
      <c r="H82" s="478"/>
    </row>
    <row r="83" spans="1:9" s="172" customFormat="1" ht="25.5" customHeight="1">
      <c r="A83" s="164" t="s">
        <v>1070</v>
      </c>
      <c r="I83" s="379"/>
    </row>
    <row r="84" spans="2:11" s="476" customFormat="1" ht="25.5" customHeight="1">
      <c r="B84" s="479" t="s">
        <v>1078</v>
      </c>
      <c r="C84" s="480"/>
      <c r="D84" s="480"/>
      <c r="E84" s="480"/>
      <c r="F84" s="479"/>
      <c r="G84" s="479"/>
      <c r="H84" s="480"/>
      <c r="I84" s="480"/>
      <c r="J84" s="480"/>
      <c r="K84" s="481"/>
    </row>
    <row r="85" spans="1:11" s="476" customFormat="1" ht="25.5" customHeight="1">
      <c r="A85" s="479" t="s">
        <v>1071</v>
      </c>
      <c r="B85" s="44"/>
      <c r="C85" s="480"/>
      <c r="D85" s="480"/>
      <c r="E85" s="480"/>
      <c r="F85" s="479"/>
      <c r="G85" s="479"/>
      <c r="H85" s="480"/>
      <c r="I85" s="480"/>
      <c r="J85" s="480"/>
      <c r="K85" s="481"/>
    </row>
    <row r="86" spans="2:11" s="476" customFormat="1" ht="25.5" customHeight="1">
      <c r="B86" s="479" t="s">
        <v>264</v>
      </c>
      <c r="C86" s="480"/>
      <c r="D86" s="480"/>
      <c r="E86" s="480"/>
      <c r="F86" s="479"/>
      <c r="G86" s="479"/>
      <c r="H86" s="480"/>
      <c r="I86" s="480"/>
      <c r="J86" s="480"/>
      <c r="K86" s="481"/>
    </row>
    <row r="87" spans="1:11" s="476" customFormat="1" ht="25.5" customHeight="1">
      <c r="A87" s="479" t="s">
        <v>265</v>
      </c>
      <c r="B87" s="482"/>
      <c r="C87" s="480"/>
      <c r="D87" s="480"/>
      <c r="E87" s="480"/>
      <c r="F87" s="479"/>
      <c r="G87" s="479"/>
      <c r="H87" s="480"/>
      <c r="I87" s="480"/>
      <c r="J87" s="480"/>
      <c r="K87" s="481"/>
    </row>
    <row r="88" spans="1:11" s="476" customFormat="1" ht="25.5" customHeight="1">
      <c r="A88" s="479" t="s">
        <v>266</v>
      </c>
      <c r="B88" s="482"/>
      <c r="C88" s="480"/>
      <c r="D88" s="480"/>
      <c r="E88" s="480"/>
      <c r="F88" s="479"/>
      <c r="G88" s="479"/>
      <c r="H88" s="480"/>
      <c r="I88" s="480"/>
      <c r="J88" s="480"/>
      <c r="K88" s="481"/>
    </row>
    <row r="89" spans="1:11" s="476" customFormat="1" ht="25.5" customHeight="1">
      <c r="A89" s="479" t="s">
        <v>1079</v>
      </c>
      <c r="B89" s="482"/>
      <c r="C89" s="480"/>
      <c r="D89" s="480"/>
      <c r="E89" s="480"/>
      <c r="F89" s="479"/>
      <c r="G89" s="479"/>
      <c r="H89" s="480"/>
      <c r="I89" s="480"/>
      <c r="J89" s="480"/>
      <c r="K89" s="481"/>
    </row>
    <row r="90" spans="1:10" s="466" customFormat="1" ht="25.5" customHeight="1">
      <c r="A90" s="466" t="s">
        <v>1072</v>
      </c>
      <c r="B90" s="483"/>
      <c r="D90" s="484"/>
      <c r="E90" s="485"/>
      <c r="F90" s="485"/>
      <c r="G90" s="485"/>
      <c r="H90" s="485"/>
      <c r="I90" s="485"/>
      <c r="J90" s="485"/>
    </row>
    <row r="91" spans="1:11" s="476" customFormat="1" ht="25.5" customHeight="1">
      <c r="A91" s="476" t="s">
        <v>168</v>
      </c>
      <c r="B91" s="168"/>
      <c r="C91" s="486"/>
      <c r="D91" s="486"/>
      <c r="E91" s="486"/>
      <c r="F91" s="486"/>
      <c r="G91" s="486"/>
      <c r="H91" s="486"/>
      <c r="I91" s="486"/>
      <c r="J91" s="486"/>
      <c r="K91" s="486"/>
    </row>
    <row r="92" spans="1:11" s="476" customFormat="1" ht="25.5" customHeight="1">
      <c r="A92" s="476" t="s">
        <v>1080</v>
      </c>
      <c r="B92" s="486"/>
      <c r="C92" s="486"/>
      <c r="D92" s="486"/>
      <c r="E92" s="486"/>
      <c r="F92" s="486"/>
      <c r="G92" s="486"/>
      <c r="H92" s="486"/>
      <c r="I92" s="486"/>
      <c r="J92" s="486"/>
      <c r="K92" s="486"/>
    </row>
    <row r="93" spans="2:10" s="174" customFormat="1" ht="25.5" customHeight="1">
      <c r="B93" s="44" t="s">
        <v>1073</v>
      </c>
      <c r="D93" s="487"/>
      <c r="E93" s="322"/>
      <c r="F93" s="322"/>
      <c r="G93" s="322"/>
      <c r="H93" s="322"/>
      <c r="I93" s="322"/>
      <c r="J93" s="322"/>
    </row>
    <row r="94" spans="2:10" s="174" customFormat="1" ht="25.5" customHeight="1">
      <c r="B94" s="44" t="s">
        <v>1074</v>
      </c>
      <c r="D94" s="488"/>
      <c r="E94" s="322"/>
      <c r="F94" s="322"/>
      <c r="G94" s="322"/>
      <c r="H94" s="322"/>
      <c r="I94" s="322"/>
      <c r="J94" s="322"/>
    </row>
    <row r="95" spans="2:10" s="174" customFormat="1" ht="25.5" customHeight="1">
      <c r="B95" s="44" t="s">
        <v>1075</v>
      </c>
      <c r="D95" s="489"/>
      <c r="E95" s="322"/>
      <c r="F95" s="322"/>
      <c r="G95" s="322"/>
      <c r="H95" s="322"/>
      <c r="I95" s="322"/>
      <c r="J95" s="322"/>
    </row>
    <row r="96" spans="2:10" s="174" customFormat="1" ht="25.5" customHeight="1">
      <c r="B96" s="44" t="s">
        <v>316</v>
      </c>
      <c r="D96" s="490"/>
      <c r="E96" s="322"/>
      <c r="F96" s="322"/>
      <c r="G96" s="322"/>
      <c r="H96" s="322"/>
      <c r="I96" s="322"/>
      <c r="J96" s="322"/>
    </row>
    <row r="97" spans="2:10" s="174" customFormat="1" ht="25.5" customHeight="1">
      <c r="B97" s="44" t="s">
        <v>1076</v>
      </c>
      <c r="D97" s="488"/>
      <c r="E97" s="322"/>
      <c r="F97" s="322"/>
      <c r="G97" s="322"/>
      <c r="H97" s="322"/>
      <c r="I97" s="322"/>
      <c r="J97" s="322"/>
    </row>
    <row r="98" spans="2:10" s="174" customFormat="1" ht="25.5" customHeight="1">
      <c r="B98" s="44"/>
      <c r="D98" s="488"/>
      <c r="E98" s="322"/>
      <c r="F98" s="322"/>
      <c r="G98" s="322"/>
      <c r="H98" s="322"/>
      <c r="I98" s="322"/>
      <c r="J98" s="322"/>
    </row>
    <row r="99" spans="1:10" s="174" customFormat="1" ht="28.5" customHeight="1">
      <c r="A99" s="821" t="s">
        <v>1092</v>
      </c>
      <c r="B99" s="822"/>
      <c r="C99" s="822"/>
      <c r="D99" s="822"/>
      <c r="E99" s="822"/>
      <c r="F99" s="822"/>
      <c r="G99" s="822"/>
      <c r="H99" s="822"/>
      <c r="I99" s="822"/>
      <c r="J99" s="822"/>
    </row>
    <row r="100" spans="2:10" s="174" customFormat="1" ht="28.5" customHeight="1">
      <c r="B100" s="44"/>
      <c r="D100" s="488"/>
      <c r="E100" s="322"/>
      <c r="F100" s="322"/>
      <c r="G100" s="322"/>
      <c r="H100" s="322"/>
      <c r="I100" s="322"/>
      <c r="J100" s="322"/>
    </row>
    <row r="101" spans="1:10" s="172" customFormat="1" ht="28.5" customHeight="1">
      <c r="A101" s="164" t="s">
        <v>1081</v>
      </c>
      <c r="H101" s="176"/>
      <c r="J101" s="379"/>
    </row>
    <row r="102" spans="1:10" s="172" customFormat="1" ht="28.5" customHeight="1">
      <c r="A102" s="312" t="s">
        <v>1087</v>
      </c>
      <c r="B102" s="169"/>
      <c r="C102" s="315"/>
      <c r="D102" s="170"/>
      <c r="F102" s="176"/>
      <c r="G102" s="176"/>
      <c r="J102" s="314"/>
    </row>
    <row r="103" spans="1:10" s="172" customFormat="1" ht="28.5" customHeight="1">
      <c r="A103" s="316" t="s">
        <v>333</v>
      </c>
      <c r="C103" s="169"/>
      <c r="D103" s="170"/>
      <c r="F103" s="176"/>
      <c r="G103" s="176"/>
      <c r="J103" s="314"/>
    </row>
    <row r="104" spans="1:11" s="172" customFormat="1" ht="28.5" customHeight="1">
      <c r="A104" s="173"/>
      <c r="B104" s="173" t="s">
        <v>1088</v>
      </c>
      <c r="C104" s="171"/>
      <c r="D104" s="171"/>
      <c r="E104" s="171"/>
      <c r="F104" s="171"/>
      <c r="G104" s="171"/>
      <c r="H104" s="171"/>
      <c r="I104" s="171"/>
      <c r="J104" s="171"/>
      <c r="K104" s="171"/>
    </row>
    <row r="105" spans="1:11" s="172" customFormat="1" ht="28.5" customHeight="1">
      <c r="A105" s="317" t="s">
        <v>1091</v>
      </c>
      <c r="C105" s="313"/>
      <c r="D105" s="171"/>
      <c r="E105" s="171"/>
      <c r="F105" s="171"/>
      <c r="G105" s="171"/>
      <c r="H105" s="171"/>
      <c r="I105" s="171"/>
      <c r="J105" s="171"/>
      <c r="K105" s="171"/>
    </row>
    <row r="106" spans="1:11" s="172" customFormat="1" ht="28.5" customHeight="1">
      <c r="A106" s="173"/>
      <c r="B106" s="173" t="s">
        <v>1089</v>
      </c>
      <c r="C106" s="313"/>
      <c r="D106" s="171"/>
      <c r="E106" s="171"/>
      <c r="F106" s="171"/>
      <c r="G106" s="171"/>
      <c r="H106" s="171"/>
      <c r="I106" s="171"/>
      <c r="J106" s="171"/>
      <c r="K106" s="171"/>
    </row>
    <row r="107" spans="1:11" s="172" customFormat="1" ht="28.5" customHeight="1">
      <c r="A107" s="318" t="s">
        <v>267</v>
      </c>
      <c r="C107" s="173"/>
      <c r="D107" s="171"/>
      <c r="E107" s="171"/>
      <c r="F107" s="171"/>
      <c r="G107" s="171"/>
      <c r="H107" s="171"/>
      <c r="I107" s="171"/>
      <c r="J107" s="171"/>
      <c r="K107" s="171"/>
    </row>
    <row r="108" spans="1:11" s="172" customFormat="1" ht="28.5" customHeight="1">
      <c r="A108" s="318"/>
      <c r="B108" s="172" t="s">
        <v>334</v>
      </c>
      <c r="C108" s="173"/>
      <c r="D108" s="171"/>
      <c r="E108" s="171"/>
      <c r="F108" s="171"/>
      <c r="G108" s="171"/>
      <c r="H108" s="171"/>
      <c r="I108" s="171"/>
      <c r="J108" s="171"/>
      <c r="K108" s="171"/>
    </row>
    <row r="109" spans="1:11" s="172" customFormat="1" ht="28.5" customHeight="1">
      <c r="A109" s="318"/>
      <c r="B109" s="172" t="s">
        <v>335</v>
      </c>
      <c r="C109" s="173"/>
      <c r="D109" s="171"/>
      <c r="E109" s="171"/>
      <c r="F109" s="171"/>
      <c r="G109" s="171"/>
      <c r="H109" s="171"/>
      <c r="I109" s="171"/>
      <c r="J109" s="171"/>
      <c r="K109" s="171"/>
    </row>
    <row r="110" spans="1:11" s="172" customFormat="1" ht="28.5" customHeight="1">
      <c r="A110" s="318"/>
      <c r="B110" s="172" t="s">
        <v>1090</v>
      </c>
      <c r="C110" s="173"/>
      <c r="D110" s="171"/>
      <c r="E110" s="171"/>
      <c r="F110" s="171"/>
      <c r="G110" s="171"/>
      <c r="H110" s="171"/>
      <c r="I110" s="171"/>
      <c r="J110" s="171"/>
      <c r="K110" s="171"/>
    </row>
    <row r="111" spans="1:11" s="172" customFormat="1" ht="28.5" customHeight="1">
      <c r="A111" s="318"/>
      <c r="C111" s="166" t="s">
        <v>268</v>
      </c>
      <c r="D111" s="171"/>
      <c r="E111" s="171"/>
      <c r="F111" s="171"/>
      <c r="G111" s="171"/>
      <c r="H111" s="171"/>
      <c r="I111" s="171"/>
      <c r="J111" s="171"/>
      <c r="K111" s="171"/>
    </row>
    <row r="112" spans="1:11" s="172" customFormat="1" ht="28.5" customHeight="1">
      <c r="A112" s="318"/>
      <c r="B112" s="172" t="s">
        <v>270</v>
      </c>
      <c r="C112" s="173"/>
      <c r="D112" s="171"/>
      <c r="E112" s="171"/>
      <c r="F112" s="171"/>
      <c r="G112" s="171"/>
      <c r="H112" s="171"/>
      <c r="I112" s="171"/>
      <c r="J112" s="171"/>
      <c r="K112" s="171"/>
    </row>
    <row r="113" spans="1:11" s="172" customFormat="1" ht="28.5" customHeight="1">
      <c r="A113" s="318"/>
      <c r="B113" s="166" t="s">
        <v>271</v>
      </c>
      <c r="C113" s="173"/>
      <c r="D113" s="171"/>
      <c r="E113" s="171"/>
      <c r="F113" s="171"/>
      <c r="G113" s="171"/>
      <c r="H113" s="171"/>
      <c r="I113" s="171"/>
      <c r="J113" s="171"/>
      <c r="K113" s="171"/>
    </row>
    <row r="114" spans="1:11" s="172" customFormat="1" ht="28.5" customHeight="1">
      <c r="A114" s="318"/>
      <c r="B114" s="493" t="s">
        <v>269</v>
      </c>
      <c r="C114" s="173"/>
      <c r="D114" s="171"/>
      <c r="E114" s="171"/>
      <c r="F114" s="171"/>
      <c r="G114" s="171"/>
      <c r="H114" s="171"/>
      <c r="I114" s="171"/>
      <c r="J114" s="171"/>
      <c r="K114" s="171"/>
    </row>
    <row r="115" spans="1:11" s="172" customFormat="1" ht="28.5" customHeight="1">
      <c r="A115" s="318"/>
      <c r="B115" s="493"/>
      <c r="C115" s="166" t="s">
        <v>338</v>
      </c>
      <c r="D115" s="171"/>
      <c r="E115" s="171"/>
      <c r="F115" s="171"/>
      <c r="G115" s="171"/>
      <c r="H115" s="171"/>
      <c r="I115" s="171"/>
      <c r="J115" s="171"/>
      <c r="K115" s="171"/>
    </row>
    <row r="116" spans="1:11" s="172" customFormat="1" ht="28.5" customHeight="1">
      <c r="A116" s="318"/>
      <c r="B116" s="166" t="s">
        <v>169</v>
      </c>
      <c r="C116" s="173"/>
      <c r="D116" s="171"/>
      <c r="E116" s="171"/>
      <c r="F116" s="171"/>
      <c r="G116" s="171"/>
      <c r="H116" s="171"/>
      <c r="I116" s="171"/>
      <c r="J116" s="171"/>
      <c r="K116" s="171"/>
    </row>
    <row r="117" spans="1:11" s="172" customFormat="1" ht="28.5" customHeight="1">
      <c r="A117" s="318"/>
      <c r="B117" s="166" t="s">
        <v>171</v>
      </c>
      <c r="C117" s="173"/>
      <c r="D117" s="171"/>
      <c r="E117" s="171"/>
      <c r="F117" s="171"/>
      <c r="G117" s="171"/>
      <c r="H117" s="171"/>
      <c r="I117" s="171"/>
      <c r="J117" s="171"/>
      <c r="K117" s="171"/>
    </row>
    <row r="118" spans="1:11" s="172" customFormat="1" ht="28.5" customHeight="1">
      <c r="A118" s="318"/>
      <c r="B118" s="166" t="s">
        <v>170</v>
      </c>
      <c r="C118" s="173"/>
      <c r="D118" s="171"/>
      <c r="E118" s="171"/>
      <c r="F118" s="171"/>
      <c r="G118" s="171"/>
      <c r="H118" s="171"/>
      <c r="I118" s="171"/>
      <c r="J118" s="171"/>
      <c r="K118" s="171"/>
    </row>
    <row r="119" spans="1:12" s="174" customFormat="1" ht="28.5" customHeight="1">
      <c r="A119" s="312" t="s">
        <v>401</v>
      </c>
      <c r="B119" s="169"/>
      <c r="C119" s="175"/>
      <c r="D119" s="175"/>
      <c r="E119" s="175"/>
      <c r="F119" s="175"/>
      <c r="G119" s="175"/>
      <c r="H119" s="175"/>
      <c r="I119" s="175"/>
      <c r="J119" s="175"/>
      <c r="K119" s="175"/>
      <c r="L119" s="175"/>
    </row>
    <row r="120" spans="2:9" s="516" customFormat="1" ht="28.5" customHeight="1">
      <c r="B120" s="518" t="s">
        <v>430</v>
      </c>
      <c r="C120" s="517"/>
      <c r="D120" s="517"/>
      <c r="E120" s="517"/>
      <c r="F120" s="517"/>
      <c r="G120" s="517"/>
      <c r="H120" s="517"/>
      <c r="I120" s="517"/>
    </row>
    <row r="121" spans="1:9" s="516" customFormat="1" ht="28.5" customHeight="1">
      <c r="A121" s="518" t="s">
        <v>436</v>
      </c>
      <c r="C121" s="517"/>
      <c r="D121" s="517"/>
      <c r="E121" s="517"/>
      <c r="F121" s="517"/>
      <c r="G121" s="517"/>
      <c r="H121" s="517"/>
      <c r="I121" s="517"/>
    </row>
    <row r="122" spans="1:12" s="174" customFormat="1" ht="28.5" customHeight="1">
      <c r="A122" s="172"/>
      <c r="B122" s="169" t="s">
        <v>431</v>
      </c>
      <c r="D122" s="172"/>
      <c r="E122" s="172"/>
      <c r="F122" s="172"/>
      <c r="G122" s="172"/>
      <c r="H122" s="172"/>
      <c r="I122" s="172"/>
      <c r="J122" s="172"/>
      <c r="K122" s="172"/>
      <c r="L122" s="172"/>
    </row>
    <row r="123" spans="1:12" s="174" customFormat="1" ht="28.5" customHeight="1">
      <c r="A123" s="554" t="s">
        <v>336</v>
      </c>
      <c r="C123" s="172"/>
      <c r="D123" s="172"/>
      <c r="E123" s="172"/>
      <c r="F123" s="172"/>
      <c r="G123" s="172"/>
      <c r="H123" s="172"/>
      <c r="I123" s="172"/>
      <c r="J123" s="172"/>
      <c r="K123" s="172"/>
      <c r="L123" s="172"/>
    </row>
    <row r="124" spans="1:12" s="174" customFormat="1" ht="28.5" customHeight="1">
      <c r="A124" s="554" t="s">
        <v>433</v>
      </c>
      <c r="C124" s="172"/>
      <c r="D124" s="172"/>
      <c r="E124" s="172"/>
      <c r="F124" s="172"/>
      <c r="G124" s="172"/>
      <c r="H124" s="172"/>
      <c r="I124" s="172"/>
      <c r="J124" s="172"/>
      <c r="K124" s="172"/>
      <c r="L124" s="172"/>
    </row>
    <row r="125" spans="1:12" s="174" customFormat="1" ht="28.5" customHeight="1">
      <c r="A125" s="554" t="s">
        <v>432</v>
      </c>
      <c r="C125" s="172"/>
      <c r="D125" s="172"/>
      <c r="E125" s="172"/>
      <c r="F125" s="172"/>
      <c r="G125" s="172"/>
      <c r="H125" s="172"/>
      <c r="I125" s="172"/>
      <c r="J125" s="172"/>
      <c r="K125" s="172"/>
      <c r="L125" s="172"/>
    </row>
    <row r="126" spans="1:12" s="174" customFormat="1" ht="28.5" customHeight="1">
      <c r="A126" s="172"/>
      <c r="C126" s="172"/>
      <c r="D126" s="172"/>
      <c r="E126" s="172"/>
      <c r="F126" s="172"/>
      <c r="G126" s="172"/>
      <c r="H126" s="172"/>
      <c r="I126" s="172"/>
      <c r="J126" s="172"/>
      <c r="K126" s="172"/>
      <c r="L126" s="172"/>
    </row>
    <row r="127" spans="1:12" s="174" customFormat="1" ht="24" customHeight="1">
      <c r="A127" s="823" t="s">
        <v>918</v>
      </c>
      <c r="B127" s="824"/>
      <c r="C127" s="824"/>
      <c r="D127" s="824"/>
      <c r="E127" s="824"/>
      <c r="F127" s="824"/>
      <c r="G127" s="824"/>
      <c r="H127" s="824"/>
      <c r="I127" s="824"/>
      <c r="J127" s="824"/>
      <c r="K127" s="172"/>
      <c r="L127" s="172"/>
    </row>
    <row r="128" spans="1:12" s="174" customFormat="1" ht="24" customHeight="1">
      <c r="A128" s="172"/>
      <c r="C128" s="172"/>
      <c r="D128" s="172"/>
      <c r="E128" s="172"/>
      <c r="F128" s="172"/>
      <c r="G128" s="172"/>
      <c r="H128" s="172"/>
      <c r="I128" s="172"/>
      <c r="J128" s="172"/>
      <c r="K128" s="172"/>
      <c r="L128" s="172"/>
    </row>
    <row r="129" spans="1:10" s="172" customFormat="1" ht="24" customHeight="1">
      <c r="A129" s="164" t="s">
        <v>1081</v>
      </c>
      <c r="H129" s="176"/>
      <c r="J129" s="379"/>
    </row>
    <row r="130" spans="1:12" s="174" customFormat="1" ht="24" customHeight="1">
      <c r="A130" s="318" t="s">
        <v>437</v>
      </c>
      <c r="B130" s="172"/>
      <c r="C130" s="172"/>
      <c r="D130" s="172"/>
      <c r="E130" s="172"/>
      <c r="F130" s="172"/>
      <c r="G130" s="172"/>
      <c r="H130" s="172"/>
      <c r="I130" s="172"/>
      <c r="J130" s="175"/>
      <c r="K130" s="175"/>
      <c r="L130" s="175"/>
    </row>
    <row r="131" spans="1:9" s="516" customFormat="1" ht="22.5" customHeight="1">
      <c r="A131" s="519" t="s">
        <v>317</v>
      </c>
      <c r="B131" s="520"/>
      <c r="D131" s="517"/>
      <c r="E131" s="517"/>
      <c r="F131" s="517"/>
      <c r="G131" s="517"/>
      <c r="H131" s="517"/>
      <c r="I131" s="517"/>
    </row>
    <row r="132" spans="1:9" s="516" customFormat="1" ht="22.5" customHeight="1">
      <c r="A132" s="519" t="s">
        <v>416</v>
      </c>
      <c r="B132" s="520"/>
      <c r="D132" s="517"/>
      <c r="E132" s="517"/>
      <c r="F132" s="517"/>
      <c r="G132" s="517"/>
      <c r="H132" s="517"/>
      <c r="I132" s="517"/>
    </row>
    <row r="133" spans="1:9" s="516" customFormat="1" ht="22.5" customHeight="1">
      <c r="A133" s="519" t="s">
        <v>337</v>
      </c>
      <c r="B133" s="520"/>
      <c r="D133" s="517"/>
      <c r="E133" s="517"/>
      <c r="F133" s="517"/>
      <c r="G133" s="517"/>
      <c r="H133" s="517"/>
      <c r="I133" s="517"/>
    </row>
    <row r="134" spans="1:9" s="516" customFormat="1" ht="22.5" customHeight="1">
      <c r="A134" s="519" t="s">
        <v>340</v>
      </c>
      <c r="B134" s="520"/>
      <c r="D134" s="517"/>
      <c r="E134" s="517"/>
      <c r="F134" s="517"/>
      <c r="G134" s="517"/>
      <c r="H134" s="517"/>
      <c r="I134" s="517"/>
    </row>
    <row r="135" spans="1:9" s="516" customFormat="1" ht="22.5" customHeight="1">
      <c r="A135" s="519" t="s">
        <v>339</v>
      </c>
      <c r="B135" s="520"/>
      <c r="D135" s="517"/>
      <c r="E135" s="517"/>
      <c r="F135" s="517"/>
      <c r="G135" s="517"/>
      <c r="H135" s="517"/>
      <c r="I135" s="517"/>
    </row>
    <row r="136" spans="1:9" s="556" customFormat="1" ht="22.5" customHeight="1">
      <c r="A136" s="555" t="s">
        <v>422</v>
      </c>
      <c r="B136" s="555"/>
      <c r="D136" s="520"/>
      <c r="E136" s="520"/>
      <c r="F136" s="520"/>
      <c r="G136" s="520"/>
      <c r="H136" s="520"/>
      <c r="I136" s="520"/>
    </row>
    <row r="137" spans="1:9" s="556" customFormat="1" ht="22.5" customHeight="1">
      <c r="A137" s="555" t="s">
        <v>423</v>
      </c>
      <c r="B137" s="555"/>
      <c r="D137" s="520"/>
      <c r="E137" s="520"/>
      <c r="F137" s="520"/>
      <c r="G137" s="520"/>
      <c r="H137" s="520"/>
      <c r="I137" s="520"/>
    </row>
    <row r="138" spans="1:9" s="556" customFormat="1" ht="22.5" customHeight="1">
      <c r="A138" s="555" t="s">
        <v>425</v>
      </c>
      <c r="B138" s="555"/>
      <c r="D138" s="520"/>
      <c r="E138" s="520"/>
      <c r="F138" s="520"/>
      <c r="G138" s="520"/>
      <c r="H138" s="520"/>
      <c r="I138" s="520"/>
    </row>
    <row r="139" spans="1:9" s="556" customFormat="1" ht="22.5" customHeight="1">
      <c r="A139" s="555" t="s">
        <v>424</v>
      </c>
      <c r="B139" s="555"/>
      <c r="D139" s="520"/>
      <c r="E139" s="520"/>
      <c r="F139" s="520"/>
      <c r="G139" s="520"/>
      <c r="H139" s="520"/>
      <c r="I139" s="520"/>
    </row>
    <row r="140" spans="1:9" s="556" customFormat="1" ht="22.5" customHeight="1">
      <c r="A140" s="555" t="s">
        <v>426</v>
      </c>
      <c r="B140" s="555"/>
      <c r="D140" s="520"/>
      <c r="E140" s="520"/>
      <c r="F140" s="520"/>
      <c r="G140" s="520"/>
      <c r="H140" s="520"/>
      <c r="I140" s="520"/>
    </row>
    <row r="141" spans="1:9" s="556" customFormat="1" ht="22.5" customHeight="1">
      <c r="A141" s="555" t="s">
        <v>427</v>
      </c>
      <c r="B141" s="555"/>
      <c r="D141" s="520"/>
      <c r="E141" s="520"/>
      <c r="F141" s="520"/>
      <c r="G141" s="520"/>
      <c r="H141" s="520"/>
      <c r="I141" s="520"/>
    </row>
    <row r="142" spans="1:9" s="556" customFormat="1" ht="22.5" customHeight="1">
      <c r="A142" s="555" t="s">
        <v>30</v>
      </c>
      <c r="B142" s="555"/>
      <c r="D142" s="520"/>
      <c r="E142" s="520"/>
      <c r="F142" s="520"/>
      <c r="G142" s="520"/>
      <c r="H142" s="520"/>
      <c r="I142" s="520"/>
    </row>
    <row r="143" spans="1:10" s="556" customFormat="1" ht="22.5" customHeight="1">
      <c r="A143" s="524" t="s">
        <v>36</v>
      </c>
      <c r="B143" s="524"/>
      <c r="C143" s="584"/>
      <c r="D143" s="585"/>
      <c r="E143" s="585"/>
      <c r="F143" s="585"/>
      <c r="G143" s="585"/>
      <c r="H143" s="585"/>
      <c r="I143" s="585"/>
      <c r="J143" s="584"/>
    </row>
    <row r="144" spans="1:10" s="556" customFormat="1" ht="22.5" customHeight="1">
      <c r="A144" s="524" t="s">
        <v>37</v>
      </c>
      <c r="B144" s="524"/>
      <c r="C144" s="584"/>
      <c r="D144" s="585"/>
      <c r="E144" s="585"/>
      <c r="F144" s="585"/>
      <c r="G144" s="585"/>
      <c r="H144" s="585"/>
      <c r="I144" s="585"/>
      <c r="J144" s="584"/>
    </row>
    <row r="145" spans="1:10" s="556" customFormat="1" ht="22.5" customHeight="1">
      <c r="A145" s="524" t="s">
        <v>453</v>
      </c>
      <c r="B145" s="524"/>
      <c r="C145" s="584"/>
      <c r="D145" s="585"/>
      <c r="E145" s="585"/>
      <c r="F145" s="585"/>
      <c r="G145" s="585"/>
      <c r="H145" s="585"/>
      <c r="I145" s="585"/>
      <c r="J145" s="584"/>
    </row>
    <row r="146" spans="1:9" s="556" customFormat="1" ht="22.5" customHeight="1">
      <c r="A146" s="519"/>
      <c r="B146" s="520"/>
      <c r="D146" s="520"/>
      <c r="E146" s="520"/>
      <c r="F146" s="520"/>
      <c r="G146" s="520"/>
      <c r="H146" s="520"/>
      <c r="I146" s="520"/>
    </row>
    <row r="147" spans="1:11" s="173" customFormat="1" ht="24" customHeight="1">
      <c r="A147" s="382" t="s">
        <v>1050</v>
      </c>
      <c r="B147" s="176"/>
      <c r="C147" s="176"/>
      <c r="D147" s="176"/>
      <c r="E147" s="176"/>
      <c r="F147" s="176"/>
      <c r="G147" s="176"/>
      <c r="H147" s="176"/>
      <c r="I147" s="176"/>
      <c r="J147" s="176"/>
      <c r="K147" s="321"/>
    </row>
    <row r="148" spans="1:11" s="173" customFormat="1" ht="24" customHeight="1">
      <c r="A148" s="382"/>
      <c r="B148" s="176" t="s">
        <v>418</v>
      </c>
      <c r="C148" s="176"/>
      <c r="D148" s="176"/>
      <c r="E148" s="176"/>
      <c r="F148" s="176"/>
      <c r="G148" s="176"/>
      <c r="H148" s="176"/>
      <c r="I148" s="176"/>
      <c r="J148" s="176"/>
      <c r="K148" s="321"/>
    </row>
    <row r="149" spans="1:11" s="173" customFormat="1" ht="24" customHeight="1">
      <c r="A149" s="383" t="s">
        <v>417</v>
      </c>
      <c r="B149" s="176"/>
      <c r="C149" s="176"/>
      <c r="D149" s="176"/>
      <c r="E149" s="176"/>
      <c r="F149" s="176"/>
      <c r="G149" s="176"/>
      <c r="H149" s="176"/>
      <c r="I149" s="176"/>
      <c r="J149" s="176"/>
      <c r="K149" s="321"/>
    </row>
    <row r="150" spans="1:11" s="173" customFormat="1" ht="24" customHeight="1">
      <c r="A150" s="323" t="s">
        <v>1051</v>
      </c>
      <c r="D150" s="321"/>
      <c r="E150" s="321"/>
      <c r="F150" s="321"/>
      <c r="G150" s="321"/>
      <c r="H150" s="321"/>
      <c r="I150" s="321"/>
      <c r="K150" s="321"/>
    </row>
    <row r="151" spans="1:11" s="173" customFormat="1" ht="24" customHeight="1">
      <c r="A151" s="323"/>
      <c r="D151" s="321"/>
      <c r="E151" s="321"/>
      <c r="F151" s="321"/>
      <c r="G151" s="321"/>
      <c r="H151" s="321"/>
      <c r="I151" s="321"/>
      <c r="J151" s="21" t="s">
        <v>776</v>
      </c>
      <c r="K151" s="321"/>
    </row>
    <row r="152" spans="1:11" s="173" customFormat="1" ht="24" customHeight="1">
      <c r="A152" s="323"/>
      <c r="D152" s="176"/>
      <c r="E152" s="176"/>
      <c r="H152" s="494" t="s">
        <v>952</v>
      </c>
      <c r="I152" s="171"/>
      <c r="J152" s="21"/>
      <c r="K152" s="176"/>
    </row>
    <row r="153" spans="1:10" s="173" customFormat="1" ht="24" customHeight="1">
      <c r="A153" s="176"/>
      <c r="B153" s="176"/>
      <c r="C153" s="176"/>
      <c r="D153" s="176"/>
      <c r="F153" s="452"/>
      <c r="G153" s="452"/>
      <c r="H153" s="495" t="s">
        <v>1093</v>
      </c>
      <c r="I153" s="452"/>
      <c r="J153" s="453" t="s">
        <v>1063</v>
      </c>
    </row>
    <row r="154" spans="1:10" s="173" customFormat="1" ht="24" customHeight="1">
      <c r="A154" s="176"/>
      <c r="B154" s="521" t="s">
        <v>419</v>
      </c>
      <c r="C154" s="176"/>
      <c r="D154" s="176"/>
      <c r="F154" s="496"/>
      <c r="G154" s="496"/>
      <c r="H154" s="497" t="s">
        <v>1094</v>
      </c>
      <c r="I154" s="452"/>
      <c r="J154" s="454" t="s">
        <v>331</v>
      </c>
    </row>
    <row r="155" spans="1:10" s="173" customFormat="1" ht="24" customHeight="1">
      <c r="A155" s="176"/>
      <c r="B155" s="176" t="s">
        <v>31</v>
      </c>
      <c r="C155" s="322"/>
      <c r="D155" s="322"/>
      <c r="F155" s="167"/>
      <c r="G155" s="167"/>
      <c r="H155" s="322"/>
      <c r="I155" s="322"/>
      <c r="J155" s="322"/>
    </row>
    <row r="156" spans="1:10" s="173" customFormat="1" ht="24" customHeight="1">
      <c r="A156" s="176"/>
      <c r="B156" s="176" t="s">
        <v>434</v>
      </c>
      <c r="C156" s="322"/>
      <c r="D156" s="322"/>
      <c r="F156" s="167"/>
      <c r="G156" s="167"/>
      <c r="H156" s="586">
        <v>9648498943.73</v>
      </c>
      <c r="I156" s="586"/>
      <c r="J156" s="586">
        <v>2788355095.36</v>
      </c>
    </row>
    <row r="157" spans="1:10" s="173" customFormat="1" ht="24" customHeight="1">
      <c r="A157" s="176"/>
      <c r="B157" s="176" t="s">
        <v>342</v>
      </c>
      <c r="C157" s="322"/>
      <c r="D157" s="322"/>
      <c r="F157" s="167"/>
      <c r="G157" s="167"/>
      <c r="H157" s="586"/>
      <c r="I157" s="586"/>
      <c r="J157" s="586"/>
    </row>
    <row r="158" spans="1:10" s="173" customFormat="1" ht="24" customHeight="1">
      <c r="A158" s="176"/>
      <c r="B158" s="176" t="s">
        <v>341</v>
      </c>
      <c r="C158" s="322"/>
      <c r="D158" s="322"/>
      <c r="F158" s="167"/>
      <c r="G158" s="167"/>
      <c r="H158" s="587">
        <v>-64896235.32</v>
      </c>
      <c r="I158" s="586"/>
      <c r="J158" s="587">
        <v>-64896235.32</v>
      </c>
    </row>
    <row r="159" spans="1:10" s="173" customFormat="1" ht="24" customHeight="1">
      <c r="A159" s="176"/>
      <c r="B159" s="176" t="s">
        <v>457</v>
      </c>
      <c r="C159" s="322"/>
      <c r="D159" s="322"/>
      <c r="F159" s="167"/>
      <c r="G159" s="167"/>
      <c r="H159" s="586">
        <f>SUM(H156:H158)</f>
        <v>9583602708.41</v>
      </c>
      <c r="I159" s="586"/>
      <c r="J159" s="586">
        <f>SUM(J156:J158)</f>
        <v>2723458860.04</v>
      </c>
    </row>
    <row r="160" spans="1:10" s="173" customFormat="1" ht="24" customHeight="1">
      <c r="A160" s="176"/>
      <c r="B160" s="176" t="s">
        <v>420</v>
      </c>
      <c r="C160" s="322"/>
      <c r="D160" s="322"/>
      <c r="F160" s="167"/>
      <c r="G160" s="167"/>
      <c r="H160" s="588">
        <v>-66482393.86</v>
      </c>
      <c r="I160" s="588"/>
      <c r="J160" s="588">
        <v>-66482393.86</v>
      </c>
    </row>
    <row r="161" spans="1:10" s="173" customFormat="1" ht="24" customHeight="1">
      <c r="A161" s="176"/>
      <c r="B161" s="176" t="s">
        <v>421</v>
      </c>
      <c r="C161" s="322"/>
      <c r="D161" s="322"/>
      <c r="F161" s="167"/>
      <c r="G161" s="167"/>
      <c r="H161" s="588">
        <f>-328734879.97-28708735.13</f>
        <v>-357443615.1</v>
      </c>
      <c r="I161" s="588"/>
      <c r="J161" s="588">
        <v>0</v>
      </c>
    </row>
    <row r="162" spans="1:10" s="173" customFormat="1" ht="24" customHeight="1" thickBot="1">
      <c r="A162" s="176" t="s">
        <v>579</v>
      </c>
      <c r="B162" s="176" t="s">
        <v>343</v>
      </c>
      <c r="C162" s="322"/>
      <c r="D162" s="322"/>
      <c r="F162" s="167"/>
      <c r="G162" s="167"/>
      <c r="H162" s="589">
        <f>SUM(H159:H161)</f>
        <v>9159676699.449999</v>
      </c>
      <c r="I162" s="590"/>
      <c r="J162" s="589">
        <f>SUM(J159:J161)</f>
        <v>2656976466.18</v>
      </c>
    </row>
    <row r="163" spans="1:11" s="173" customFormat="1" ht="25.5" customHeight="1" thickTop="1">
      <c r="A163" s="321"/>
      <c r="B163" s="321"/>
      <c r="C163" s="321"/>
      <c r="D163" s="321"/>
      <c r="E163" s="321"/>
      <c r="F163" s="321"/>
      <c r="G163" s="321"/>
      <c r="H163" s="321"/>
      <c r="I163" s="321"/>
      <c r="J163" s="321"/>
      <c r="K163" s="321"/>
    </row>
  </sheetData>
  <sheetProtection/>
  <mergeCells count="9">
    <mergeCell ref="A64:J64"/>
    <mergeCell ref="A99:J99"/>
    <mergeCell ref="A127:J127"/>
    <mergeCell ref="A1:J1"/>
    <mergeCell ref="A2:J2"/>
    <mergeCell ref="A3:J3"/>
    <mergeCell ref="A4:J4"/>
    <mergeCell ref="A5:J5"/>
    <mergeCell ref="A33:J33"/>
  </mergeCells>
  <printOptions/>
  <pageMargins left="0.75" right="0.2755905511811024" top="0.64" bottom="0.53" header="0.27" footer="0.2755905511811024"/>
  <pageSetup horizontalDpi="600" verticalDpi="600" orientation="portrait" paperSize="9" scale="90" r:id="rId1"/>
  <rowBreaks count="2" manualBreakCount="2">
    <brk id="63" max="255" man="1"/>
    <brk id="126" max="255" man="1"/>
  </rowBreaks>
</worksheet>
</file>

<file path=xl/worksheets/sheet10.xml><?xml version="1.0" encoding="utf-8"?>
<worksheet xmlns="http://schemas.openxmlformats.org/spreadsheetml/2006/main" xmlns:r="http://schemas.openxmlformats.org/officeDocument/2006/relationships">
  <dimension ref="A1:O204"/>
  <sheetViews>
    <sheetView zoomScaleSheetLayoutView="90" zoomScalePageLayoutView="0" workbookViewId="0" topLeftCell="A183">
      <selection activeCell="P188" sqref="P188"/>
    </sheetView>
  </sheetViews>
  <sheetFormatPr defaultColWidth="9.140625" defaultRowHeight="25.5" customHeight="1"/>
  <cols>
    <col min="1" max="3" width="9.140625" style="61" customWidth="1"/>
    <col min="4" max="4" width="8.00390625" style="61" customWidth="1"/>
    <col min="5" max="5" width="16.8515625" style="61" customWidth="1"/>
    <col min="6" max="6" width="2.140625" style="61" customWidth="1"/>
    <col min="7" max="7" width="16.8515625" style="61" customWidth="1"/>
    <col min="8" max="8" width="2.28125" style="61" customWidth="1"/>
    <col min="9" max="9" width="17.28125" style="61" customWidth="1"/>
    <col min="10" max="10" width="2.28125" style="61" customWidth="1"/>
    <col min="11" max="11" width="16.7109375" style="61" customWidth="1"/>
    <col min="12" max="12" width="4.7109375" style="61" customWidth="1"/>
    <col min="13" max="13" width="2.140625" style="61" customWidth="1"/>
    <col min="14" max="16384" width="9.140625" style="61" customWidth="1"/>
  </cols>
  <sheetData>
    <row r="1" spans="1:11" ht="25.5" customHeight="1">
      <c r="A1" s="840" t="s">
        <v>489</v>
      </c>
      <c r="B1" s="840"/>
      <c r="C1" s="840"/>
      <c r="D1" s="840"/>
      <c r="E1" s="840"/>
      <c r="F1" s="840"/>
      <c r="G1" s="840"/>
      <c r="H1" s="840"/>
      <c r="I1" s="840"/>
      <c r="J1" s="840"/>
      <c r="K1" s="840"/>
    </row>
    <row r="3" spans="1:11" ht="25.5" customHeight="1">
      <c r="A3" s="97" t="s">
        <v>105</v>
      </c>
      <c r="B3" s="97"/>
      <c r="C3" s="97"/>
      <c r="D3" s="97"/>
      <c r="E3" s="97"/>
      <c r="F3" s="97"/>
      <c r="G3" s="97"/>
      <c r="H3" s="97"/>
      <c r="I3" s="97"/>
      <c r="J3" s="62"/>
      <c r="K3" s="62"/>
    </row>
    <row r="4" spans="1:11" ht="25.5" customHeight="1">
      <c r="A4" s="97"/>
      <c r="B4" s="97"/>
      <c r="C4" s="97"/>
      <c r="D4" s="97"/>
      <c r="E4" s="97"/>
      <c r="F4" s="97"/>
      <c r="G4" s="97"/>
      <c r="H4" s="97"/>
      <c r="I4" s="97"/>
      <c r="J4" s="62"/>
      <c r="K4" s="20" t="s">
        <v>506</v>
      </c>
    </row>
    <row r="5" spans="1:11" ht="25.5" customHeight="1">
      <c r="A5" s="97"/>
      <c r="B5" s="97"/>
      <c r="C5" s="97"/>
      <c r="D5" s="97"/>
      <c r="E5" s="97"/>
      <c r="F5" s="97"/>
      <c r="G5" s="63" t="s">
        <v>503</v>
      </c>
      <c r="H5" s="63"/>
      <c r="I5" s="63" t="s">
        <v>499</v>
      </c>
      <c r="J5" s="64"/>
      <c r="K5" s="65" t="s">
        <v>722</v>
      </c>
    </row>
    <row r="6" spans="1:11" ht="25.5" customHeight="1">
      <c r="A6" s="97"/>
      <c r="B6" s="60" t="s">
        <v>497</v>
      </c>
      <c r="C6" s="60"/>
      <c r="D6" s="97"/>
      <c r="E6" s="97"/>
      <c r="F6" s="97"/>
      <c r="G6" s="97"/>
      <c r="H6" s="97"/>
      <c r="I6" s="97"/>
      <c r="J6" s="62"/>
      <c r="K6" s="62"/>
    </row>
    <row r="7" spans="1:11" ht="25.5" customHeight="1">
      <c r="A7" s="97"/>
      <c r="B7" s="1" t="s">
        <v>931</v>
      </c>
      <c r="C7" s="1"/>
      <c r="D7" s="97"/>
      <c r="E7" s="97"/>
      <c r="F7" s="97"/>
      <c r="G7" s="681">
        <v>14687018.45</v>
      </c>
      <c r="H7" s="681"/>
      <c r="I7" s="681">
        <v>1440320.89</v>
      </c>
      <c r="J7" s="681"/>
      <c r="K7" s="681">
        <f>SUM(G7,I7)</f>
        <v>16127339.34</v>
      </c>
    </row>
    <row r="8" spans="1:11" ht="25.5" customHeight="1">
      <c r="A8" s="97"/>
      <c r="B8" s="1" t="s">
        <v>484</v>
      </c>
      <c r="C8" s="1"/>
      <c r="D8" s="97"/>
      <c r="E8" s="97"/>
      <c r="F8" s="97"/>
      <c r="G8" s="678">
        <v>1087878.66</v>
      </c>
      <c r="H8" s="679"/>
      <c r="I8" s="678">
        <v>0</v>
      </c>
      <c r="J8" s="681"/>
      <c r="K8" s="681">
        <f>SUM(G8,I8)</f>
        <v>1087878.66</v>
      </c>
    </row>
    <row r="9" spans="1:11" ht="25.5" customHeight="1">
      <c r="A9" s="97"/>
      <c r="B9" s="1" t="s">
        <v>25</v>
      </c>
      <c r="C9" s="1"/>
      <c r="D9" s="97"/>
      <c r="E9" s="97"/>
      <c r="F9" s="97"/>
      <c r="G9" s="682">
        <f>SUM(G7:G8)</f>
        <v>15774897.11</v>
      </c>
      <c r="H9" s="681"/>
      <c r="I9" s="682">
        <f>SUM(I7:I8)</f>
        <v>1440320.89</v>
      </c>
      <c r="J9" s="681"/>
      <c r="K9" s="682">
        <f>SUM(K7:K8)</f>
        <v>17215218</v>
      </c>
    </row>
    <row r="10" spans="1:11" ht="25.5" customHeight="1">
      <c r="A10" s="97"/>
      <c r="B10" s="1" t="s">
        <v>542</v>
      </c>
      <c r="C10" s="1"/>
      <c r="D10" s="97"/>
      <c r="E10" s="97"/>
      <c r="F10" s="97"/>
      <c r="G10" s="681"/>
      <c r="H10" s="681"/>
      <c r="I10" s="681"/>
      <c r="J10" s="681"/>
      <c r="K10" s="681"/>
    </row>
    <row r="11" spans="1:11" ht="25.5" customHeight="1">
      <c r="A11" s="97"/>
      <c r="B11" s="1" t="s">
        <v>931</v>
      </c>
      <c r="C11" s="1"/>
      <c r="D11" s="97"/>
      <c r="E11" s="97"/>
      <c r="F11" s="97"/>
      <c r="G11" s="608">
        <v>-13781624.14</v>
      </c>
      <c r="H11" s="681"/>
      <c r="I11" s="608">
        <v>-756531.61</v>
      </c>
      <c r="J11" s="681"/>
      <c r="K11" s="681">
        <f>SUM(G11,I11)</f>
        <v>-14538155.75</v>
      </c>
    </row>
    <row r="12" spans="1:11" ht="25.5" customHeight="1">
      <c r="A12" s="97"/>
      <c r="B12" s="1" t="s">
        <v>485</v>
      </c>
      <c r="C12" s="1"/>
      <c r="D12" s="97"/>
      <c r="E12" s="97"/>
      <c r="F12" s="97"/>
      <c r="G12" s="680">
        <v>-521825.69</v>
      </c>
      <c r="H12" s="680"/>
      <c r="I12" s="680">
        <v>-113508.73</v>
      </c>
      <c r="J12" s="681"/>
      <c r="K12" s="681">
        <f>SUM(G12,I12)</f>
        <v>-635334.42</v>
      </c>
    </row>
    <row r="13" spans="1:11" ht="25.5" customHeight="1">
      <c r="A13" s="97"/>
      <c r="B13" s="1" t="s">
        <v>25</v>
      </c>
      <c r="C13" s="1"/>
      <c r="D13" s="97"/>
      <c r="E13" s="97"/>
      <c r="F13" s="97"/>
      <c r="G13" s="607">
        <f>SUM(G11:G12)</f>
        <v>-14303449.83</v>
      </c>
      <c r="H13" s="681"/>
      <c r="I13" s="607">
        <f>SUM(I11:I12)</f>
        <v>-870040.34</v>
      </c>
      <c r="J13" s="681"/>
      <c r="K13" s="607">
        <f>SUM(K11:K12)</f>
        <v>-15173490.17</v>
      </c>
    </row>
    <row r="14" spans="1:11" ht="25.5" customHeight="1">
      <c r="A14" s="97"/>
      <c r="B14" s="1" t="s">
        <v>498</v>
      </c>
      <c r="C14" s="1"/>
      <c r="D14" s="97"/>
      <c r="E14" s="97"/>
      <c r="F14" s="97"/>
      <c r="G14" s="681"/>
      <c r="H14" s="681"/>
      <c r="I14" s="681"/>
      <c r="J14" s="681"/>
      <c r="K14" s="681"/>
    </row>
    <row r="15" spans="1:11" ht="25.5" customHeight="1" thickBot="1">
      <c r="A15" s="97"/>
      <c r="B15" s="1" t="s">
        <v>931</v>
      </c>
      <c r="C15" s="1"/>
      <c r="D15" s="97"/>
      <c r="E15" s="97"/>
      <c r="F15" s="97"/>
      <c r="G15" s="683">
        <f>G7+G11</f>
        <v>905394.3099999987</v>
      </c>
      <c r="H15" s="681"/>
      <c r="I15" s="683">
        <f>I7+I11</f>
        <v>683789.2799999999</v>
      </c>
      <c r="J15" s="681"/>
      <c r="K15" s="683">
        <f>SUM(G15,I15)</f>
        <v>1589183.5899999985</v>
      </c>
    </row>
    <row r="16" spans="1:11" ht="25.5" customHeight="1" thickBot="1" thickTop="1">
      <c r="A16" s="97"/>
      <c r="B16" s="1" t="s">
        <v>25</v>
      </c>
      <c r="C16" s="1"/>
      <c r="D16" s="97"/>
      <c r="E16" s="97"/>
      <c r="F16" s="97"/>
      <c r="G16" s="683">
        <f>G9+G13</f>
        <v>1471447.2799999993</v>
      </c>
      <c r="H16" s="681"/>
      <c r="I16" s="683">
        <f>I9+I13</f>
        <v>570280.5499999999</v>
      </c>
      <c r="J16" s="681"/>
      <c r="K16" s="683">
        <f>G16+I16</f>
        <v>2041727.8299999991</v>
      </c>
    </row>
    <row r="17" spans="2:15" s="62" customFormat="1" ht="25.5" customHeight="1" thickTop="1">
      <c r="B17" s="96" t="s">
        <v>198</v>
      </c>
      <c r="D17" s="97"/>
      <c r="E17" s="97"/>
      <c r="F17" s="97"/>
      <c r="G17" s="97"/>
      <c r="H17" s="97"/>
      <c r="I17" s="97"/>
      <c r="N17" s="96"/>
      <c r="O17" s="96"/>
    </row>
    <row r="18" spans="1:15" s="62" customFormat="1" ht="25.5" customHeight="1">
      <c r="A18" s="96" t="s">
        <v>199</v>
      </c>
      <c r="N18" s="96"/>
      <c r="O18" s="609"/>
    </row>
    <row r="20" spans="1:9" s="27" customFormat="1" ht="25.5" customHeight="1">
      <c r="A20" s="31" t="s">
        <v>60</v>
      </c>
      <c r="B20" s="32"/>
      <c r="C20" s="32"/>
      <c r="D20" s="32"/>
      <c r="E20" s="32"/>
      <c r="F20" s="32"/>
      <c r="G20" s="32"/>
      <c r="H20" s="32"/>
      <c r="I20" s="32"/>
    </row>
    <row r="21" spans="1:11" s="29" customFormat="1" ht="25.5" customHeight="1">
      <c r="A21" s="33"/>
      <c r="B21" s="33"/>
      <c r="C21" s="33"/>
      <c r="D21" s="33"/>
      <c r="E21" s="684"/>
      <c r="F21" s="684"/>
      <c r="I21" s="34"/>
      <c r="J21" s="34"/>
      <c r="K21" s="40" t="s">
        <v>506</v>
      </c>
    </row>
    <row r="22" spans="1:11" s="29" customFormat="1" ht="25.5" customHeight="1">
      <c r="A22" s="33"/>
      <c r="B22" s="33"/>
      <c r="C22" s="33"/>
      <c r="D22" s="33"/>
      <c r="E22" s="684"/>
      <c r="F22" s="684"/>
      <c r="I22" s="35"/>
      <c r="J22" s="35" t="s">
        <v>492</v>
      </c>
      <c r="K22" s="35"/>
    </row>
    <row r="23" spans="1:11" s="29" customFormat="1" ht="25.5" customHeight="1">
      <c r="A23" s="33"/>
      <c r="B23" s="33"/>
      <c r="C23" s="33"/>
      <c r="D23" s="33"/>
      <c r="E23" s="684"/>
      <c r="F23" s="684"/>
      <c r="I23" s="36"/>
      <c r="J23" s="36" t="s">
        <v>491</v>
      </c>
      <c r="K23" s="36"/>
    </row>
    <row r="24" spans="5:11" s="27" customFormat="1" ht="25.5" customHeight="1">
      <c r="E24" s="684"/>
      <c r="F24" s="684"/>
      <c r="I24" s="741" t="s">
        <v>929</v>
      </c>
      <c r="K24" s="741" t="s">
        <v>588</v>
      </c>
    </row>
    <row r="25" spans="2:11" s="27" customFormat="1" ht="25.5" customHeight="1">
      <c r="B25" s="32" t="s">
        <v>1111</v>
      </c>
      <c r="C25" s="32"/>
      <c r="D25" s="32"/>
      <c r="E25" s="32"/>
      <c r="F25" s="32"/>
      <c r="G25" s="32"/>
      <c r="H25" s="32"/>
      <c r="I25" s="685">
        <v>3570295.92</v>
      </c>
      <c r="J25" s="686"/>
      <c r="K25" s="687">
        <v>2665599.91</v>
      </c>
    </row>
    <row r="26" spans="2:11" s="27" customFormat="1" ht="25.5" customHeight="1">
      <c r="B26" s="32" t="s">
        <v>1112</v>
      </c>
      <c r="C26" s="32"/>
      <c r="D26" s="32"/>
      <c r="E26" s="32"/>
      <c r="F26" s="32"/>
      <c r="G26" s="32"/>
      <c r="H26" s="32"/>
      <c r="I26" s="688">
        <v>1116200000</v>
      </c>
      <c r="J26" s="686"/>
      <c r="K26" s="687">
        <v>690000000</v>
      </c>
    </row>
    <row r="27" spans="1:11" s="27" customFormat="1" ht="25.5" customHeight="1" thickBot="1">
      <c r="A27" s="32"/>
      <c r="C27" s="37" t="s">
        <v>722</v>
      </c>
      <c r="E27" s="32"/>
      <c r="F27" s="32"/>
      <c r="G27" s="32"/>
      <c r="H27" s="32"/>
      <c r="I27" s="689">
        <f>SUM(I25:I26)</f>
        <v>1119770295.92</v>
      </c>
      <c r="J27" s="686"/>
      <c r="K27" s="690">
        <f>SUM(K25:K26)</f>
        <v>692665599.91</v>
      </c>
    </row>
    <row r="28" s="32" customFormat="1" ht="25.5" customHeight="1" thickTop="1">
      <c r="A28" s="37" t="s">
        <v>61</v>
      </c>
    </row>
    <row r="29" spans="1:10" s="32" customFormat="1" ht="25.5" customHeight="1">
      <c r="A29" s="32" t="s">
        <v>46</v>
      </c>
      <c r="I29" s="28"/>
      <c r="J29" s="28"/>
    </row>
    <row r="30" spans="1:10" s="30" customFormat="1" ht="25.5" customHeight="1">
      <c r="A30" s="30" t="s">
        <v>47</v>
      </c>
      <c r="I30" s="98"/>
      <c r="J30" s="98"/>
    </row>
    <row r="31" s="32" customFormat="1" ht="25.5" customHeight="1">
      <c r="A31" s="32" t="s">
        <v>48</v>
      </c>
    </row>
    <row r="32" spans="1:10" s="30" customFormat="1" ht="25.5" customHeight="1">
      <c r="A32" s="30" t="s">
        <v>98</v>
      </c>
      <c r="G32" s="98"/>
      <c r="I32" s="98"/>
      <c r="J32" s="98"/>
    </row>
    <row r="33" spans="1:10" s="30" customFormat="1" ht="25.5" customHeight="1">
      <c r="A33" s="30" t="s">
        <v>137</v>
      </c>
      <c r="G33" s="98"/>
      <c r="I33" s="98"/>
      <c r="J33" s="98"/>
    </row>
    <row r="34" s="30" customFormat="1" ht="25.5" customHeight="1">
      <c r="A34" s="30" t="s">
        <v>239</v>
      </c>
    </row>
    <row r="35" s="32" customFormat="1" ht="25.5" customHeight="1"/>
    <row r="36" s="32" customFormat="1" ht="25.5" customHeight="1"/>
    <row r="37" s="32" customFormat="1" ht="25.5" customHeight="1"/>
    <row r="38" spans="1:11" s="32" customFormat="1" ht="27" customHeight="1">
      <c r="A38" s="840" t="s">
        <v>974</v>
      </c>
      <c r="B38" s="840"/>
      <c r="C38" s="840"/>
      <c r="D38" s="840"/>
      <c r="E38" s="840"/>
      <c r="F38" s="840"/>
      <c r="G38" s="840"/>
      <c r="H38" s="840"/>
      <c r="I38" s="840"/>
      <c r="J38" s="840"/>
      <c r="K38" s="840"/>
    </row>
    <row r="39" s="32" customFormat="1" ht="27" customHeight="1"/>
    <row r="40" spans="1:7" s="32" customFormat="1" ht="27" customHeight="1">
      <c r="A40" s="26" t="s">
        <v>103</v>
      </c>
      <c r="B40" s="691"/>
      <c r="C40" s="691"/>
      <c r="D40" s="691"/>
      <c r="E40" s="691"/>
      <c r="F40" s="691"/>
      <c r="G40" s="691"/>
    </row>
    <row r="41" spans="2:7" s="32" customFormat="1" ht="27" customHeight="1">
      <c r="B41" s="27" t="s">
        <v>1113</v>
      </c>
      <c r="C41" s="691"/>
      <c r="D41" s="691"/>
      <c r="E41" s="691"/>
      <c r="F41" s="691"/>
      <c r="G41" s="691"/>
    </row>
    <row r="42" spans="1:11" s="29" customFormat="1" ht="27" customHeight="1">
      <c r="A42" s="33"/>
      <c r="B42" s="33"/>
      <c r="C42" s="33"/>
      <c r="D42" s="33"/>
      <c r="E42" s="684"/>
      <c r="F42" s="684"/>
      <c r="I42" s="34"/>
      <c r="J42" s="34"/>
      <c r="K42" s="35" t="s">
        <v>776</v>
      </c>
    </row>
    <row r="43" spans="1:11" s="29" customFormat="1" ht="27" customHeight="1">
      <c r="A43" s="33"/>
      <c r="B43" s="33"/>
      <c r="C43" s="33"/>
      <c r="D43" s="33"/>
      <c r="E43" s="684"/>
      <c r="F43" s="684"/>
      <c r="J43" s="35" t="s">
        <v>741</v>
      </c>
      <c r="K43" s="35"/>
    </row>
    <row r="44" spans="1:11" s="29" customFormat="1" ht="27" customHeight="1">
      <c r="A44" s="33"/>
      <c r="B44" s="33"/>
      <c r="C44" s="33"/>
      <c r="D44" s="33"/>
      <c r="E44" s="684"/>
      <c r="F44" s="684"/>
      <c r="I44" s="18"/>
      <c r="J44" s="36" t="s">
        <v>742</v>
      </c>
      <c r="K44" s="38"/>
    </row>
    <row r="45" spans="5:11" s="27" customFormat="1" ht="27" customHeight="1">
      <c r="E45" s="684"/>
      <c r="F45" s="684"/>
      <c r="I45" s="741" t="s">
        <v>929</v>
      </c>
      <c r="K45" s="741" t="s">
        <v>588</v>
      </c>
    </row>
    <row r="46" spans="2:11" s="32" customFormat="1" ht="27" customHeight="1">
      <c r="B46" s="27" t="s">
        <v>1114</v>
      </c>
      <c r="C46" s="691"/>
      <c r="E46" s="684"/>
      <c r="F46" s="684"/>
      <c r="G46" s="684"/>
      <c r="I46" s="685">
        <v>60000000</v>
      </c>
      <c r="J46" s="692"/>
      <c r="K46" s="693">
        <v>180000000</v>
      </c>
    </row>
    <row r="47" spans="2:11" s="32" customFormat="1" ht="27" customHeight="1">
      <c r="B47" s="27" t="s">
        <v>0</v>
      </c>
      <c r="C47" s="684"/>
      <c r="D47" s="684"/>
      <c r="E47" s="684"/>
      <c r="F47" s="684"/>
      <c r="G47" s="684"/>
      <c r="I47" s="694">
        <v>-60000000</v>
      </c>
      <c r="J47" s="695"/>
      <c r="K47" s="696">
        <v>-120000000</v>
      </c>
    </row>
    <row r="48" spans="2:11" s="32" customFormat="1" ht="27" customHeight="1" thickBot="1">
      <c r="B48" s="37" t="s">
        <v>104</v>
      </c>
      <c r="C48" s="691"/>
      <c r="D48" s="691"/>
      <c r="E48" s="684"/>
      <c r="F48" s="684"/>
      <c r="G48" s="684"/>
      <c r="I48" s="697">
        <f>SUM(I46:I47)</f>
        <v>0</v>
      </c>
      <c r="J48" s="698"/>
      <c r="K48" s="699">
        <f>SUM(K46:K47)</f>
        <v>60000000</v>
      </c>
    </row>
    <row r="49" spans="1:11" s="27" customFormat="1" ht="27" customHeight="1" thickTop="1">
      <c r="A49" s="14"/>
      <c r="B49" s="14" t="s">
        <v>15</v>
      </c>
      <c r="C49" s="700"/>
      <c r="D49" s="700"/>
      <c r="E49" s="700"/>
      <c r="F49" s="700"/>
      <c r="G49" s="701"/>
      <c r="H49" s="700"/>
      <c r="I49" s="700"/>
      <c r="J49" s="700"/>
      <c r="K49" s="700"/>
    </row>
    <row r="50" spans="1:11" s="27" customFormat="1" ht="27" customHeight="1">
      <c r="A50" s="14" t="s">
        <v>16</v>
      </c>
      <c r="B50" s="700"/>
      <c r="C50" s="700"/>
      <c r="D50" s="700"/>
      <c r="E50" s="700"/>
      <c r="F50" s="700"/>
      <c r="G50" s="701"/>
      <c r="H50" s="700"/>
      <c r="I50" s="700"/>
      <c r="J50" s="700"/>
      <c r="K50" s="700"/>
    </row>
    <row r="51" spans="1:11" s="27" customFormat="1" ht="27" customHeight="1">
      <c r="A51" s="59" t="s">
        <v>1</v>
      </c>
      <c r="B51" s="610"/>
      <c r="C51" s="610"/>
      <c r="D51" s="610"/>
      <c r="E51" s="610"/>
      <c r="F51" s="610"/>
      <c r="G51" s="98"/>
      <c r="H51" s="610"/>
      <c r="I51" s="610"/>
      <c r="J51" s="610"/>
      <c r="K51" s="610"/>
    </row>
    <row r="52" spans="2:11" s="27" customFormat="1" ht="27" customHeight="1">
      <c r="B52" s="39"/>
      <c r="C52" s="39"/>
      <c r="D52" s="39"/>
      <c r="E52" s="39"/>
      <c r="F52" s="39"/>
      <c r="G52" s="28"/>
      <c r="H52" s="39"/>
      <c r="I52" s="39"/>
      <c r="J52" s="39"/>
      <c r="K52" s="39"/>
    </row>
    <row r="53" spans="1:9" s="42" customFormat="1" ht="27" customHeight="1">
      <c r="A53" s="41" t="s">
        <v>62</v>
      </c>
      <c r="B53" s="432"/>
      <c r="C53" s="432"/>
      <c r="D53" s="432"/>
      <c r="E53" s="432"/>
      <c r="F53" s="432"/>
      <c r="G53" s="432"/>
      <c r="H53" s="432"/>
      <c r="I53" s="432"/>
    </row>
    <row r="54" spans="2:7" s="542" customFormat="1" ht="22.5" customHeight="1">
      <c r="B54" s="437" t="s">
        <v>377</v>
      </c>
      <c r="C54" s="543"/>
      <c r="G54" s="543"/>
    </row>
    <row r="55" spans="1:7" s="542" customFormat="1" ht="22.5" customHeight="1">
      <c r="A55" s="542" t="s">
        <v>378</v>
      </c>
      <c r="C55" s="543"/>
      <c r="G55" s="543"/>
    </row>
    <row r="56" spans="2:7" s="542" customFormat="1" ht="22.5" customHeight="1">
      <c r="B56" s="437" t="s">
        <v>240</v>
      </c>
      <c r="C56" s="543"/>
      <c r="G56" s="543"/>
    </row>
    <row r="57" spans="1:7" s="542" customFormat="1" ht="22.5" customHeight="1">
      <c r="A57" s="542" t="s">
        <v>379</v>
      </c>
      <c r="C57" s="543"/>
      <c r="G57" s="543"/>
    </row>
    <row r="58" spans="2:13" s="42" customFormat="1" ht="27" customHeight="1">
      <c r="B58" s="437" t="s">
        <v>408</v>
      </c>
      <c r="C58" s="433"/>
      <c r="D58" s="15"/>
      <c r="E58" s="15"/>
      <c r="F58" s="15"/>
      <c r="G58" s="702"/>
      <c r="H58" s="15"/>
      <c r="I58" s="15"/>
      <c r="J58" s="15"/>
      <c r="K58" s="702"/>
      <c r="L58" s="15"/>
      <c r="M58" s="15"/>
    </row>
    <row r="59" spans="2:11" s="42" customFormat="1" ht="27" customHeight="1">
      <c r="B59" s="15"/>
      <c r="C59" s="15"/>
      <c r="D59" s="15"/>
      <c r="I59" s="35"/>
      <c r="J59" s="703"/>
      <c r="K59" s="35" t="s">
        <v>776</v>
      </c>
    </row>
    <row r="60" spans="2:15" s="42" customFormat="1" ht="27" customHeight="1">
      <c r="B60" s="15"/>
      <c r="C60" s="15"/>
      <c r="D60" s="15"/>
      <c r="I60" s="35"/>
      <c r="J60" s="371"/>
      <c r="K60" s="35" t="s">
        <v>376</v>
      </c>
      <c r="L60" s="371"/>
      <c r="M60" s="372"/>
      <c r="N60" s="372"/>
      <c r="O60" s="372"/>
    </row>
    <row r="61" spans="4:15" s="42" customFormat="1" ht="27" customHeight="1">
      <c r="D61" s="15"/>
      <c r="I61" s="536"/>
      <c r="J61" s="371"/>
      <c r="K61" s="536" t="s">
        <v>390</v>
      </c>
      <c r="L61" s="371"/>
      <c r="M61" s="372"/>
      <c r="N61" s="372"/>
      <c r="O61" s="372"/>
    </row>
    <row r="62" spans="4:15" s="42" customFormat="1" ht="27" customHeight="1">
      <c r="D62" s="15"/>
      <c r="H62" s="372"/>
      <c r="I62" s="434"/>
      <c r="J62" s="436"/>
      <c r="K62" s="435" t="s">
        <v>368</v>
      </c>
      <c r="L62" s="372"/>
      <c r="M62" s="372"/>
      <c r="N62" s="372"/>
      <c r="O62" s="372"/>
    </row>
    <row r="63" spans="2:11" s="42" customFormat="1" ht="27" customHeight="1">
      <c r="B63" s="15" t="s">
        <v>380</v>
      </c>
      <c r="C63" s="15"/>
      <c r="D63" s="15"/>
      <c r="I63" s="812"/>
      <c r="J63" s="578"/>
      <c r="K63" s="704">
        <v>7310152.14</v>
      </c>
    </row>
    <row r="64" spans="2:11" s="42" customFormat="1" ht="27" customHeight="1">
      <c r="B64" s="544" t="s">
        <v>409</v>
      </c>
      <c r="C64" s="15"/>
      <c r="D64" s="15"/>
      <c r="I64" s="813"/>
      <c r="J64" s="15"/>
      <c r="K64" s="705">
        <v>66482393.86</v>
      </c>
    </row>
    <row r="65" spans="2:11" s="42" customFormat="1" ht="27" customHeight="1">
      <c r="B65" s="15" t="s">
        <v>381</v>
      </c>
      <c r="C65" s="15"/>
      <c r="D65" s="15"/>
      <c r="I65" s="814"/>
      <c r="J65" s="15"/>
      <c r="K65" s="706">
        <f>SUM(K63:K64)</f>
        <v>73792546</v>
      </c>
    </row>
    <row r="66" spans="2:11" s="42" customFormat="1" ht="27" customHeight="1">
      <c r="B66" s="15" t="s">
        <v>382</v>
      </c>
      <c r="C66" s="15"/>
      <c r="D66" s="15"/>
      <c r="I66" s="708"/>
      <c r="J66" s="15"/>
      <c r="K66" s="708">
        <v>9129121</v>
      </c>
    </row>
    <row r="67" spans="2:11" s="42" customFormat="1" ht="27" customHeight="1">
      <c r="B67" s="15" t="s">
        <v>383</v>
      </c>
      <c r="C67" s="15"/>
      <c r="D67" s="15"/>
      <c r="I67" s="696"/>
      <c r="J67" s="15"/>
      <c r="K67" s="694">
        <v>-2765420</v>
      </c>
    </row>
    <row r="68" spans="2:11" s="42" customFormat="1" ht="27" customHeight="1" thickBot="1">
      <c r="B68" s="537" t="s">
        <v>49</v>
      </c>
      <c r="C68" s="537"/>
      <c r="I68" s="815"/>
      <c r="J68" s="15"/>
      <c r="K68" s="707">
        <f>SUM(K65:K67)</f>
        <v>80156247</v>
      </c>
    </row>
    <row r="69" spans="1:11" s="32" customFormat="1" ht="27" customHeight="1" thickTop="1">
      <c r="A69" s="840" t="s">
        <v>977</v>
      </c>
      <c r="B69" s="840"/>
      <c r="C69" s="840"/>
      <c r="D69" s="840"/>
      <c r="E69" s="840"/>
      <c r="F69" s="840"/>
      <c r="G69" s="840"/>
      <c r="H69" s="840"/>
      <c r="I69" s="840"/>
      <c r="J69" s="840"/>
      <c r="K69" s="840"/>
    </row>
    <row r="70" spans="1:11" s="32" customFormat="1" ht="27" customHeight="1">
      <c r="A70" s="451"/>
      <c r="B70" s="451"/>
      <c r="C70" s="451"/>
      <c r="D70" s="451"/>
      <c r="E70" s="451"/>
      <c r="F70" s="451"/>
      <c r="G70" s="451"/>
      <c r="H70" s="451"/>
      <c r="I70" s="451"/>
      <c r="J70" s="451"/>
      <c r="K70" s="451"/>
    </row>
    <row r="71" spans="1:11" s="14" customFormat="1" ht="27" customHeight="1">
      <c r="A71" s="41" t="s">
        <v>59</v>
      </c>
      <c r="B71" s="438"/>
      <c r="C71" s="438"/>
      <c r="D71" s="438"/>
      <c r="E71" s="438"/>
      <c r="F71" s="438"/>
      <c r="G71" s="438"/>
      <c r="H71" s="438"/>
      <c r="I71" s="438"/>
      <c r="J71" s="438"/>
      <c r="K71" s="438"/>
    </row>
    <row r="72" spans="2:12" s="42" customFormat="1" ht="27" customHeight="1">
      <c r="B72" s="433" t="s">
        <v>384</v>
      </c>
      <c r="C72" s="15"/>
      <c r="D72" s="15"/>
      <c r="H72" s="15"/>
      <c r="I72" s="15"/>
      <c r="J72" s="538"/>
      <c r="L72" s="15"/>
    </row>
    <row r="73" spans="1:12" s="42" customFormat="1" ht="27" customHeight="1">
      <c r="A73" s="433"/>
      <c r="B73" s="15"/>
      <c r="C73" s="15"/>
      <c r="D73" s="15"/>
      <c r="H73" s="15"/>
      <c r="I73" s="35" t="s">
        <v>376</v>
      </c>
      <c r="J73" s="538"/>
      <c r="L73" s="15"/>
    </row>
    <row r="74" spans="1:10" s="42" customFormat="1" ht="27" customHeight="1">
      <c r="A74" s="15"/>
      <c r="B74" s="15"/>
      <c r="C74" s="15"/>
      <c r="D74" s="15"/>
      <c r="H74" s="15"/>
      <c r="I74" s="536" t="s">
        <v>390</v>
      </c>
      <c r="J74" s="331"/>
    </row>
    <row r="75" spans="1:10" s="42" customFormat="1" ht="27" customHeight="1">
      <c r="A75" s="15"/>
      <c r="B75" s="15"/>
      <c r="C75" s="15"/>
      <c r="D75" s="15"/>
      <c r="H75" s="739"/>
      <c r="I75" s="435" t="s">
        <v>368</v>
      </c>
      <c r="J75" s="740"/>
    </row>
    <row r="76" spans="1:10" s="42" customFormat="1" ht="27" customHeight="1">
      <c r="A76" s="15"/>
      <c r="B76" s="537" t="s">
        <v>26</v>
      </c>
      <c r="C76" s="537"/>
      <c r="D76" s="15"/>
      <c r="H76" s="15"/>
      <c r="I76" s="539" t="s">
        <v>822</v>
      </c>
      <c r="J76" s="15"/>
    </row>
    <row r="77" spans="1:10" s="42" customFormat="1" ht="27" customHeight="1">
      <c r="A77" s="15"/>
      <c r="B77" s="15" t="s">
        <v>385</v>
      </c>
      <c r="C77" s="15"/>
      <c r="D77" s="15"/>
      <c r="H77" s="15"/>
      <c r="I77" s="539">
        <v>4</v>
      </c>
      <c r="J77" s="15"/>
    </row>
    <row r="78" spans="1:10" s="42" customFormat="1" ht="27" customHeight="1">
      <c r="A78" s="15"/>
      <c r="B78" s="15" t="s">
        <v>386</v>
      </c>
      <c r="C78" s="15"/>
      <c r="D78" s="15"/>
      <c r="H78" s="15"/>
      <c r="I78" s="539">
        <v>6</v>
      </c>
      <c r="J78" s="15"/>
    </row>
    <row r="79" spans="1:10" s="42" customFormat="1" ht="27" customHeight="1">
      <c r="A79" s="15"/>
      <c r="B79" s="15" t="s">
        <v>387</v>
      </c>
      <c r="C79" s="15"/>
      <c r="D79" s="15"/>
      <c r="H79" s="15"/>
      <c r="I79" s="539" t="s">
        <v>975</v>
      </c>
      <c r="J79" s="15"/>
    </row>
    <row r="80" spans="1:10" s="42" customFormat="1" ht="27" customHeight="1">
      <c r="A80" s="15"/>
      <c r="B80" s="15" t="s">
        <v>388</v>
      </c>
      <c r="C80" s="15"/>
      <c r="D80" s="15"/>
      <c r="H80" s="15"/>
      <c r="I80" s="539" t="s">
        <v>976</v>
      </c>
      <c r="J80" s="15"/>
    </row>
    <row r="81" spans="1:9" s="14" customFormat="1" ht="27" customHeight="1">
      <c r="A81" s="30"/>
      <c r="B81" s="373" t="s">
        <v>389</v>
      </c>
      <c r="C81" s="373"/>
      <c r="D81" s="373"/>
      <c r="E81" s="373"/>
      <c r="F81" s="373"/>
      <c r="G81" s="98"/>
      <c r="I81" s="374"/>
    </row>
    <row r="82" spans="1:11" s="14" customFormat="1" ht="27" customHeight="1">
      <c r="A82" s="30"/>
      <c r="B82" s="373" t="s">
        <v>460</v>
      </c>
      <c r="C82" s="373"/>
      <c r="D82" s="373"/>
      <c r="E82" s="373"/>
      <c r="F82" s="373"/>
      <c r="G82" s="98"/>
      <c r="I82" s="374"/>
      <c r="K82" s="374"/>
    </row>
    <row r="83" spans="1:11" s="42" customFormat="1" ht="27" customHeight="1">
      <c r="A83" s="15"/>
      <c r="B83" s="15"/>
      <c r="C83" s="15"/>
      <c r="D83" s="15"/>
      <c r="H83" s="540"/>
      <c r="I83" s="434"/>
      <c r="J83" s="331"/>
      <c r="K83" s="372"/>
    </row>
    <row r="84" spans="1:2" s="62" customFormat="1" ht="23.25" customHeight="1">
      <c r="A84" s="381" t="s">
        <v>63</v>
      </c>
      <c r="B84" s="14"/>
    </row>
    <row r="85" spans="1:10" s="62" customFormat="1" ht="23.25" customHeight="1">
      <c r="A85" s="30" t="s">
        <v>64</v>
      </c>
      <c r="B85" s="158"/>
      <c r="C85" s="158"/>
      <c r="D85" s="158"/>
      <c r="E85" s="158"/>
      <c r="F85" s="158"/>
      <c r="G85" s="158"/>
      <c r="H85" s="158"/>
      <c r="I85" s="160"/>
      <c r="J85" s="569"/>
    </row>
    <row r="86" spans="1:10" s="62" customFormat="1" ht="23.25" customHeight="1">
      <c r="A86" s="30" t="s">
        <v>274</v>
      </c>
      <c r="B86" s="158"/>
      <c r="C86" s="158"/>
      <c r="D86" s="158"/>
      <c r="E86" s="158"/>
      <c r="F86" s="158"/>
      <c r="G86" s="158"/>
      <c r="H86" s="158"/>
      <c r="I86" s="160"/>
      <c r="J86" s="569"/>
    </row>
    <row r="87" spans="1:10" s="62" customFormat="1" ht="23.25" customHeight="1">
      <c r="A87" s="30" t="s">
        <v>285</v>
      </c>
      <c r="B87" s="158"/>
      <c r="C87" s="158"/>
      <c r="D87" s="158"/>
      <c r="E87" s="158"/>
      <c r="F87" s="158"/>
      <c r="G87" s="158"/>
      <c r="H87" s="158"/>
      <c r="I87" s="160"/>
      <c r="J87" s="569"/>
    </row>
    <row r="88" spans="1:10" s="62" customFormat="1" ht="23.25" customHeight="1">
      <c r="A88" s="30" t="s">
        <v>65</v>
      </c>
      <c r="B88" s="158"/>
      <c r="C88" s="158"/>
      <c r="D88" s="158"/>
      <c r="E88" s="158"/>
      <c r="F88" s="158"/>
      <c r="G88" s="158"/>
      <c r="H88" s="158"/>
      <c r="I88" s="160"/>
      <c r="J88" s="569"/>
    </row>
    <row r="89" spans="1:10" s="62" customFormat="1" ht="23.25" customHeight="1">
      <c r="A89" s="30" t="s">
        <v>272</v>
      </c>
      <c r="B89" s="158"/>
      <c r="C89" s="158"/>
      <c r="D89" s="158"/>
      <c r="E89" s="158"/>
      <c r="F89" s="158"/>
      <c r="G89" s="158"/>
      <c r="H89" s="158"/>
      <c r="I89" s="160"/>
      <c r="J89" s="569"/>
    </row>
    <row r="90" spans="1:10" s="62" customFormat="1" ht="23.25" customHeight="1">
      <c r="A90" s="30" t="s">
        <v>273</v>
      </c>
      <c r="B90" s="158"/>
      <c r="C90" s="158"/>
      <c r="D90" s="158"/>
      <c r="E90" s="158"/>
      <c r="F90" s="158"/>
      <c r="G90" s="158"/>
      <c r="H90" s="158"/>
      <c r="I90" s="160"/>
      <c r="J90" s="569"/>
    </row>
    <row r="91" spans="1:10" s="62" customFormat="1" ht="23.25" customHeight="1">
      <c r="A91" s="30"/>
      <c r="B91" s="158"/>
      <c r="C91" s="158"/>
      <c r="D91" s="158"/>
      <c r="E91" s="158"/>
      <c r="F91" s="158"/>
      <c r="G91" s="158"/>
      <c r="H91" s="158"/>
      <c r="I91" s="160"/>
      <c r="J91" s="569"/>
    </row>
    <row r="92" spans="1:11" s="3" customFormat="1" ht="27" customHeight="1">
      <c r="A92" s="41" t="s">
        <v>66</v>
      </c>
      <c r="B92" s="440"/>
      <c r="C92" s="440"/>
      <c r="D92" s="432"/>
      <c r="E92" s="432"/>
      <c r="F92" s="432"/>
      <c r="G92" s="432"/>
      <c r="H92" s="432"/>
      <c r="I92" s="432"/>
      <c r="J92" s="432"/>
      <c r="K92" s="432"/>
    </row>
    <row r="93" spans="1:11" s="3" customFormat="1" ht="27" customHeight="1">
      <c r="A93" s="432"/>
      <c r="B93" s="439" t="s">
        <v>448</v>
      </c>
      <c r="C93" s="439"/>
      <c r="D93" s="432"/>
      <c r="E93" s="432"/>
      <c r="F93" s="432"/>
      <c r="G93" s="432"/>
      <c r="H93" s="432"/>
      <c r="I93" s="432"/>
      <c r="J93" s="432"/>
      <c r="K93" s="432"/>
    </row>
    <row r="94" spans="1:11" s="3" customFormat="1" ht="27" customHeight="1">
      <c r="A94" s="439" t="s">
        <v>17</v>
      </c>
      <c r="B94" s="432"/>
      <c r="C94" s="432"/>
      <c r="D94" s="432"/>
      <c r="E94" s="432"/>
      <c r="F94" s="432"/>
      <c r="G94" s="432"/>
      <c r="H94" s="432"/>
      <c r="I94" s="432"/>
      <c r="J94" s="432"/>
      <c r="K94" s="432"/>
    </row>
    <row r="95" spans="1:12" s="42" customFormat="1" ht="27" customHeight="1">
      <c r="A95" s="439" t="s">
        <v>18</v>
      </c>
      <c r="B95" s="432"/>
      <c r="C95" s="432"/>
      <c r="D95" s="432"/>
      <c r="E95" s="432"/>
      <c r="F95" s="432"/>
      <c r="G95" s="432"/>
      <c r="H95" s="432"/>
      <c r="I95" s="432"/>
      <c r="J95" s="432"/>
      <c r="K95" s="432"/>
      <c r="L95" s="56"/>
    </row>
    <row r="96" spans="1:11" s="1" customFormat="1" ht="27" customHeight="1">
      <c r="A96" s="42" t="s">
        <v>27</v>
      </c>
      <c r="B96" s="42"/>
      <c r="C96" s="42"/>
      <c r="D96" s="42"/>
      <c r="E96" s="42"/>
      <c r="F96" s="42"/>
      <c r="G96" s="42"/>
      <c r="H96" s="42"/>
      <c r="I96" s="42"/>
      <c r="J96" s="42"/>
      <c r="K96" s="42"/>
    </row>
    <row r="97" spans="1:11" s="1" customFormat="1" ht="27" customHeight="1">
      <c r="A97" s="42" t="s">
        <v>50</v>
      </c>
      <c r="B97" s="42"/>
      <c r="C97" s="42"/>
      <c r="D97" s="42"/>
      <c r="E97" s="42"/>
      <c r="F97" s="42"/>
      <c r="G97" s="42"/>
      <c r="H97" s="42"/>
      <c r="I97" s="42"/>
      <c r="J97" s="42"/>
      <c r="K97" s="42"/>
    </row>
    <row r="98" spans="1:9" s="14" customFormat="1" ht="27" customHeight="1">
      <c r="A98" s="30"/>
      <c r="B98" s="373"/>
      <c r="C98" s="373"/>
      <c r="D98" s="373"/>
      <c r="E98" s="373"/>
      <c r="F98" s="373"/>
      <c r="G98" s="98"/>
      <c r="I98" s="374"/>
    </row>
    <row r="99" spans="1:3" ht="27" customHeight="1">
      <c r="A99" s="26" t="s">
        <v>67</v>
      </c>
      <c r="B99" s="27"/>
      <c r="C99" s="27"/>
    </row>
    <row r="100" spans="2:11" ht="27" customHeight="1">
      <c r="B100" s="33" t="s">
        <v>138</v>
      </c>
      <c r="C100" s="27"/>
      <c r="J100" s="62"/>
      <c r="K100" s="62"/>
    </row>
    <row r="101" spans="1:3" ht="27" customHeight="1">
      <c r="A101" s="27" t="s">
        <v>139</v>
      </c>
      <c r="B101" s="27"/>
      <c r="C101" s="27"/>
    </row>
    <row r="102" ht="27" customHeight="1">
      <c r="A102" s="61" t="s">
        <v>140</v>
      </c>
    </row>
    <row r="103" ht="27" customHeight="1"/>
    <row r="104" ht="27" customHeight="1"/>
    <row r="105" spans="1:11" s="30" customFormat="1" ht="24" customHeight="1">
      <c r="A105" s="839" t="s">
        <v>490</v>
      </c>
      <c r="B105" s="839"/>
      <c r="C105" s="839"/>
      <c r="D105" s="839"/>
      <c r="E105" s="839"/>
      <c r="F105" s="839"/>
      <c r="G105" s="839"/>
      <c r="H105" s="839"/>
      <c r="I105" s="839"/>
      <c r="J105" s="839"/>
      <c r="K105" s="839"/>
    </row>
    <row r="106" spans="2:11" s="27" customFormat="1" ht="27" customHeight="1">
      <c r="B106" s="28"/>
      <c r="C106" s="28"/>
      <c r="D106" s="28"/>
      <c r="E106" s="28"/>
      <c r="F106" s="28"/>
      <c r="G106" s="28"/>
      <c r="H106" s="28"/>
      <c r="I106" s="28"/>
      <c r="J106" s="28"/>
      <c r="K106" s="28"/>
    </row>
    <row r="107" ht="27" customHeight="1">
      <c r="A107" s="26" t="s">
        <v>68</v>
      </c>
    </row>
    <row r="108" spans="2:11" ht="27" customHeight="1">
      <c r="B108" s="33" t="s">
        <v>142</v>
      </c>
      <c r="C108" s="27"/>
      <c r="K108" s="62"/>
    </row>
    <row r="109" spans="1:3" ht="27" customHeight="1">
      <c r="A109" s="27" t="s">
        <v>141</v>
      </c>
      <c r="B109" s="27"/>
      <c r="C109" s="27"/>
    </row>
    <row r="110" spans="1:3" ht="27" customHeight="1">
      <c r="A110" s="27"/>
      <c r="B110" s="27"/>
      <c r="C110" s="27"/>
    </row>
    <row r="111" spans="1:11" s="27" customFormat="1" ht="24" customHeight="1">
      <c r="A111" s="150" t="s">
        <v>69</v>
      </c>
      <c r="B111" s="151"/>
      <c r="C111" s="151"/>
      <c r="D111" s="59"/>
      <c r="E111" s="59"/>
      <c r="F111" s="59"/>
      <c r="G111" s="59"/>
      <c r="H111" s="59"/>
      <c r="I111" s="59"/>
      <c r="J111" s="59"/>
      <c r="K111" s="59"/>
    </row>
    <row r="112" spans="1:11" s="27" customFormat="1" ht="24" customHeight="1">
      <c r="A112" s="151"/>
      <c r="B112" s="151" t="s">
        <v>477</v>
      </c>
      <c r="C112" s="151"/>
      <c r="D112" s="59"/>
      <c r="E112" s="59"/>
      <c r="F112" s="59"/>
      <c r="G112" s="59"/>
      <c r="H112" s="59"/>
      <c r="I112" s="59"/>
      <c r="J112" s="59"/>
      <c r="K112" s="59"/>
    </row>
    <row r="113" spans="1:11" s="27" customFormat="1" ht="24" customHeight="1">
      <c r="A113" s="59"/>
      <c r="B113" s="151"/>
      <c r="C113" s="151"/>
      <c r="D113" s="151"/>
      <c r="E113" s="151"/>
      <c r="F113" s="151"/>
      <c r="G113" s="152"/>
      <c r="H113" s="151"/>
      <c r="I113" s="152"/>
      <c r="K113" s="153" t="s">
        <v>506</v>
      </c>
    </row>
    <row r="114" spans="5:11" s="3" customFormat="1" ht="24" customHeight="1">
      <c r="E114" s="570" t="s">
        <v>741</v>
      </c>
      <c r="F114" s="571"/>
      <c r="G114" s="570"/>
      <c r="H114" s="572"/>
      <c r="I114" s="573"/>
      <c r="J114" s="570"/>
      <c r="K114" s="570"/>
    </row>
    <row r="115" spans="5:11" s="3" customFormat="1" ht="24" customHeight="1">
      <c r="E115" s="574" t="s">
        <v>742</v>
      </c>
      <c r="F115" s="571"/>
      <c r="G115" s="573"/>
      <c r="H115" s="572"/>
      <c r="I115" s="574"/>
      <c r="J115" s="574"/>
      <c r="K115" s="573"/>
    </row>
    <row r="116" spans="5:11" s="3" customFormat="1" ht="24" customHeight="1">
      <c r="E116" s="162"/>
      <c r="F116" s="163" t="s">
        <v>454</v>
      </c>
      <c r="G116" s="162"/>
      <c r="H116" s="103"/>
      <c r="I116" s="162"/>
      <c r="J116" s="163" t="s">
        <v>28</v>
      </c>
      <c r="K116" s="162"/>
    </row>
    <row r="117" spans="1:11" s="27" customFormat="1" ht="24" customHeight="1">
      <c r="A117" s="59"/>
      <c r="B117" s="151"/>
      <c r="C117" s="151"/>
      <c r="D117" s="151"/>
      <c r="E117" s="54" t="s">
        <v>24</v>
      </c>
      <c r="F117" s="26"/>
      <c r="G117" s="54" t="s">
        <v>919</v>
      </c>
      <c r="H117" s="155"/>
      <c r="I117" s="54" t="s">
        <v>24</v>
      </c>
      <c r="J117" s="26"/>
      <c r="K117" s="54" t="s">
        <v>919</v>
      </c>
    </row>
    <row r="118" spans="1:11" s="27" customFormat="1" ht="24" customHeight="1">
      <c r="A118" s="151" t="s">
        <v>278</v>
      </c>
      <c r="C118" s="151"/>
      <c r="E118" s="708">
        <v>262677948.26</v>
      </c>
      <c r="F118" s="709"/>
      <c r="G118" s="708">
        <v>255437165.28</v>
      </c>
      <c r="H118" s="709"/>
      <c r="I118" s="708">
        <v>1038791526.46</v>
      </c>
      <c r="J118" s="709"/>
      <c r="K118" s="708">
        <v>1043574063.36</v>
      </c>
    </row>
    <row r="119" spans="1:11" s="27" customFormat="1" ht="24" customHeight="1">
      <c r="A119" s="156" t="s">
        <v>277</v>
      </c>
      <c r="C119" s="156"/>
      <c r="D119" s="14"/>
      <c r="E119" s="708">
        <v>115009418.1</v>
      </c>
      <c r="F119" s="709"/>
      <c r="G119" s="708">
        <v>93830024.64</v>
      </c>
      <c r="H119" s="709"/>
      <c r="I119" s="708">
        <v>433935377.72</v>
      </c>
      <c r="J119" s="709"/>
      <c r="K119" s="708">
        <v>366761413.09</v>
      </c>
    </row>
    <row r="120" spans="1:11" s="27" customFormat="1" ht="24" customHeight="1">
      <c r="A120" s="156" t="s">
        <v>276</v>
      </c>
      <c r="C120" s="156"/>
      <c r="D120" s="14"/>
      <c r="E120" s="708">
        <v>16021082.97</v>
      </c>
      <c r="F120" s="709"/>
      <c r="G120" s="708">
        <v>13063491.41</v>
      </c>
      <c r="H120" s="709"/>
      <c r="I120" s="708">
        <v>56916339.27</v>
      </c>
      <c r="J120" s="709"/>
      <c r="K120" s="708">
        <v>40986717.63</v>
      </c>
    </row>
    <row r="121" spans="1:11" s="27" customFormat="1" ht="24" customHeight="1">
      <c r="A121" s="156" t="s">
        <v>255</v>
      </c>
      <c r="B121" s="14"/>
      <c r="C121" s="156"/>
      <c r="D121" s="14"/>
      <c r="E121" s="708">
        <v>59250859.41</v>
      </c>
      <c r="F121" s="709"/>
      <c r="G121" s="793">
        <v>0</v>
      </c>
      <c r="H121" s="709"/>
      <c r="I121" s="708">
        <v>142875602.75</v>
      </c>
      <c r="J121" s="709"/>
      <c r="K121" s="793">
        <v>0</v>
      </c>
    </row>
    <row r="122" spans="1:11" s="27" customFormat="1" ht="24" customHeight="1">
      <c r="A122" s="156" t="s">
        <v>279</v>
      </c>
      <c r="C122" s="156"/>
      <c r="D122" s="14"/>
      <c r="E122" s="708">
        <v>4013090.61</v>
      </c>
      <c r="F122" s="709"/>
      <c r="G122" s="708">
        <v>10427868.48</v>
      </c>
      <c r="H122" s="709"/>
      <c r="I122" s="708">
        <v>32548554.91</v>
      </c>
      <c r="J122" s="709"/>
      <c r="K122" s="708">
        <v>37692304.41</v>
      </c>
    </row>
    <row r="123" spans="1:11" s="27" customFormat="1" ht="24" customHeight="1">
      <c r="A123" s="156" t="s">
        <v>257</v>
      </c>
      <c r="C123" s="156"/>
      <c r="D123" s="14"/>
      <c r="E123" s="708">
        <v>16961182.09</v>
      </c>
      <c r="F123" s="709"/>
      <c r="G123" s="708">
        <v>15630162.39</v>
      </c>
      <c r="H123" s="709"/>
      <c r="I123" s="708">
        <v>64431055.22</v>
      </c>
      <c r="J123" s="709"/>
      <c r="K123" s="708">
        <v>56134528.29</v>
      </c>
    </row>
    <row r="124" spans="1:11" s="27" customFormat="1" ht="24" customHeight="1">
      <c r="A124" s="151" t="s">
        <v>327</v>
      </c>
      <c r="C124" s="151"/>
      <c r="E124" s="708">
        <v>5924348.280000001</v>
      </c>
      <c r="F124" s="709"/>
      <c r="G124" s="708">
        <v>10154855.18</v>
      </c>
      <c r="H124" s="709"/>
      <c r="I124" s="708">
        <v>80589917.32</v>
      </c>
      <c r="J124" s="709"/>
      <c r="K124" s="708">
        <v>77884745.52</v>
      </c>
    </row>
    <row r="125" spans="1:11" s="27" customFormat="1" ht="24" customHeight="1">
      <c r="A125" s="151" t="s">
        <v>275</v>
      </c>
      <c r="C125" s="151"/>
      <c r="E125" s="708">
        <v>20181049.55</v>
      </c>
      <c r="F125" s="709"/>
      <c r="G125" s="708">
        <v>22696160.16</v>
      </c>
      <c r="H125" s="709"/>
      <c r="I125" s="708">
        <v>79143811.29</v>
      </c>
      <c r="J125" s="709"/>
      <c r="K125" s="708">
        <v>89717655.99</v>
      </c>
    </row>
    <row r="126" spans="1:11" s="27" customFormat="1" ht="24" customHeight="1">
      <c r="A126" s="151" t="s">
        <v>100</v>
      </c>
      <c r="C126" s="151"/>
      <c r="E126" s="66">
        <v>10414726.94</v>
      </c>
      <c r="F126" s="151"/>
      <c r="G126" s="66">
        <v>11047266.62</v>
      </c>
      <c r="I126" s="66">
        <v>34633398.17</v>
      </c>
      <c r="J126" s="151"/>
      <c r="K126" s="66">
        <v>37101563.4</v>
      </c>
    </row>
    <row r="127" spans="1:3" s="27" customFormat="1" ht="24" customHeight="1">
      <c r="A127" s="59"/>
      <c r="B127" s="151"/>
      <c r="C127" s="151"/>
    </row>
    <row r="128" ht="24" customHeight="1">
      <c r="A128" s="26" t="s">
        <v>70</v>
      </c>
    </row>
    <row r="129" spans="2:3" ht="24" customHeight="1">
      <c r="B129" s="33" t="s">
        <v>178</v>
      </c>
      <c r="C129" s="27"/>
    </row>
    <row r="130" spans="1:3" ht="24" customHeight="1">
      <c r="A130" s="27" t="s">
        <v>2</v>
      </c>
      <c r="B130" s="27"/>
      <c r="C130" s="27"/>
    </row>
    <row r="131" ht="24" customHeight="1"/>
    <row r="132" s="62" customFormat="1" ht="24" customHeight="1">
      <c r="A132" s="381" t="s">
        <v>71</v>
      </c>
    </row>
    <row r="133" spans="2:3" s="62" customFormat="1" ht="24" customHeight="1">
      <c r="B133" s="13" t="s">
        <v>179</v>
      </c>
      <c r="C133" s="14"/>
    </row>
    <row r="134" spans="1:3" s="62" customFormat="1" ht="24" customHeight="1">
      <c r="A134" s="14" t="s">
        <v>3</v>
      </c>
      <c r="B134" s="14"/>
      <c r="C134" s="14"/>
    </row>
    <row r="135" spans="1:3" s="42" customFormat="1" ht="24" customHeight="1">
      <c r="A135" s="13"/>
      <c r="B135" s="14"/>
      <c r="C135" s="14"/>
    </row>
    <row r="136" spans="1:9" s="541" customFormat="1" ht="24" customHeight="1">
      <c r="A136" s="157" t="s">
        <v>72</v>
      </c>
      <c r="B136" s="158"/>
      <c r="C136" s="158"/>
      <c r="D136" s="158"/>
      <c r="E136" s="158"/>
      <c r="F136" s="158"/>
      <c r="G136" s="158"/>
      <c r="H136" s="158"/>
      <c r="I136" s="159"/>
    </row>
    <row r="137" spans="1:9" s="160" customFormat="1" ht="24" customHeight="1">
      <c r="A137" s="158"/>
      <c r="B137" s="158" t="s">
        <v>180</v>
      </c>
      <c r="C137" s="158"/>
      <c r="E137" s="161"/>
      <c r="F137" s="161"/>
      <c r="G137" s="161"/>
      <c r="H137" s="161"/>
      <c r="I137" s="161"/>
    </row>
    <row r="138" spans="1:9" s="160" customFormat="1" ht="24" customHeight="1">
      <c r="A138" s="158" t="s">
        <v>20</v>
      </c>
      <c r="B138" s="161"/>
      <c r="C138" s="161"/>
      <c r="D138" s="161"/>
      <c r="E138" s="161"/>
      <c r="F138" s="161"/>
      <c r="G138" s="161"/>
      <c r="H138" s="161"/>
      <c r="I138" s="161"/>
    </row>
    <row r="139" spans="1:11" s="14" customFormat="1" ht="24" customHeight="1">
      <c r="A139" s="59" t="s">
        <v>19</v>
      </c>
      <c r="B139" s="156"/>
      <c r="C139" s="156"/>
      <c r="E139" s="94"/>
      <c r="F139" s="156"/>
      <c r="G139" s="94"/>
      <c r="I139" s="94"/>
      <c r="J139" s="156"/>
      <c r="K139" s="94"/>
    </row>
    <row r="140" spans="1:11" s="14" customFormat="1" ht="24" customHeight="1">
      <c r="A140" s="59"/>
      <c r="B140" s="156"/>
      <c r="C140" s="156"/>
      <c r="E140" s="94"/>
      <c r="F140" s="156"/>
      <c r="G140" s="94"/>
      <c r="I140" s="94"/>
      <c r="J140" s="156"/>
      <c r="K140" s="94"/>
    </row>
    <row r="141" spans="1:11" s="14" customFormat="1" ht="24" customHeight="1">
      <c r="A141" s="59"/>
      <c r="B141" s="156"/>
      <c r="C141" s="156"/>
      <c r="E141" s="94"/>
      <c r="F141" s="156"/>
      <c r="G141" s="94"/>
      <c r="I141" s="94"/>
      <c r="J141" s="156"/>
      <c r="K141" s="94"/>
    </row>
    <row r="142" spans="1:11" s="14" customFormat="1" ht="24" customHeight="1">
      <c r="A142" s="59"/>
      <c r="B142" s="156"/>
      <c r="C142" s="156"/>
      <c r="E142" s="94"/>
      <c r="F142" s="156"/>
      <c r="G142" s="94"/>
      <c r="I142" s="94"/>
      <c r="J142" s="156"/>
      <c r="K142" s="94"/>
    </row>
    <row r="143" spans="1:11" s="14" customFormat="1" ht="24" customHeight="1">
      <c r="A143" s="59"/>
      <c r="B143" s="156"/>
      <c r="C143" s="156"/>
      <c r="E143" s="94"/>
      <c r="F143" s="156"/>
      <c r="G143" s="94"/>
      <c r="I143" s="94"/>
      <c r="J143" s="156"/>
      <c r="K143" s="94"/>
    </row>
    <row r="144" spans="1:11" s="30" customFormat="1" ht="25.5" customHeight="1">
      <c r="A144" s="839" t="s">
        <v>978</v>
      </c>
      <c r="B144" s="839"/>
      <c r="C144" s="839"/>
      <c r="D144" s="839"/>
      <c r="E144" s="839"/>
      <c r="F144" s="839"/>
      <c r="G144" s="839"/>
      <c r="H144" s="839"/>
      <c r="I144" s="839"/>
      <c r="J144" s="839"/>
      <c r="K144" s="839"/>
    </row>
    <row r="145" spans="1:11" s="14" customFormat="1" ht="24" customHeight="1">
      <c r="A145" s="59"/>
      <c r="B145" s="156"/>
      <c r="C145" s="156"/>
      <c r="E145" s="94"/>
      <c r="F145" s="156"/>
      <c r="G145" s="94"/>
      <c r="I145" s="94"/>
      <c r="J145" s="156"/>
      <c r="K145" s="94"/>
    </row>
    <row r="146" s="42" customFormat="1" ht="24" customHeight="1">
      <c r="A146" s="41" t="s">
        <v>73</v>
      </c>
    </row>
    <row r="147" s="42" customFormat="1" ht="24" customHeight="1">
      <c r="A147" s="42" t="s">
        <v>74</v>
      </c>
    </row>
    <row r="148" s="42" customFormat="1" ht="24" customHeight="1">
      <c r="A148" s="42" t="s">
        <v>34</v>
      </c>
    </row>
    <row r="149" s="42" customFormat="1" ht="24" customHeight="1">
      <c r="A149" s="42" t="s">
        <v>75</v>
      </c>
    </row>
    <row r="150" s="42" customFormat="1" ht="24" customHeight="1">
      <c r="A150" s="42" t="s">
        <v>51</v>
      </c>
    </row>
    <row r="151" s="42" customFormat="1" ht="24" customHeight="1">
      <c r="A151" s="42" t="s">
        <v>52</v>
      </c>
    </row>
    <row r="152" s="42" customFormat="1" ht="24" customHeight="1">
      <c r="A152" s="42" t="s">
        <v>53</v>
      </c>
    </row>
    <row r="153" s="42" customFormat="1" ht="25.5" customHeight="1">
      <c r="A153" s="42" t="s">
        <v>76</v>
      </c>
    </row>
    <row r="154" s="42" customFormat="1" ht="25.5" customHeight="1">
      <c r="A154" s="42" t="s">
        <v>461</v>
      </c>
    </row>
    <row r="155" s="42" customFormat="1" ht="25.5" customHeight="1">
      <c r="A155" s="42" t="s">
        <v>462</v>
      </c>
    </row>
    <row r="156" s="42" customFormat="1" ht="25.5" customHeight="1">
      <c r="A156" s="42" t="s">
        <v>77</v>
      </c>
    </row>
    <row r="157" s="42" customFormat="1" ht="25.5" customHeight="1">
      <c r="A157" s="42" t="s">
        <v>21</v>
      </c>
    </row>
    <row r="158" s="42" customFormat="1" ht="25.5" customHeight="1">
      <c r="A158" s="42" t="s">
        <v>209</v>
      </c>
    </row>
    <row r="159" s="42" customFormat="1" ht="25.5" customHeight="1">
      <c r="A159" s="42" t="s">
        <v>22</v>
      </c>
    </row>
    <row r="160" s="42" customFormat="1" ht="25.5" customHeight="1">
      <c r="C160" s="42" t="s">
        <v>29</v>
      </c>
    </row>
    <row r="161" s="42" customFormat="1" ht="25.5" customHeight="1">
      <c r="A161" s="42" t="s">
        <v>54</v>
      </c>
    </row>
    <row r="162" s="42" customFormat="1" ht="25.5" customHeight="1">
      <c r="A162" s="42" t="s">
        <v>101</v>
      </c>
    </row>
    <row r="163" s="42" customFormat="1" ht="25.5" customHeight="1">
      <c r="A163" s="42" t="s">
        <v>55</v>
      </c>
    </row>
    <row r="164" s="42" customFormat="1" ht="25.5" customHeight="1">
      <c r="C164" s="42" t="s">
        <v>392</v>
      </c>
    </row>
    <row r="165" s="42" customFormat="1" ht="25.5" customHeight="1">
      <c r="A165" s="42" t="s">
        <v>210</v>
      </c>
    </row>
    <row r="166" s="42" customFormat="1" ht="25.5" customHeight="1">
      <c r="A166" s="42" t="s">
        <v>391</v>
      </c>
    </row>
    <row r="167" s="44" customFormat="1" ht="25.5" customHeight="1">
      <c r="A167" s="44" t="s">
        <v>143</v>
      </c>
    </row>
    <row r="168" s="44" customFormat="1" ht="25.5" customHeight="1">
      <c r="A168" s="44" t="s">
        <v>211</v>
      </c>
    </row>
    <row r="169" s="44" customFormat="1" ht="25.5" customHeight="1">
      <c r="K169" s="45" t="s">
        <v>776</v>
      </c>
    </row>
    <row r="170" spans="2:11" s="44" customFormat="1" ht="25.5" customHeight="1">
      <c r="B170" s="46" t="s">
        <v>4</v>
      </c>
      <c r="G170" s="47" t="s">
        <v>670</v>
      </c>
      <c r="H170" s="48"/>
      <c r="I170" s="741" t="s">
        <v>929</v>
      </c>
      <c r="J170" s="49"/>
      <c r="K170" s="742" t="s">
        <v>588</v>
      </c>
    </row>
    <row r="171" spans="2:11" s="44" customFormat="1" ht="25.5" customHeight="1">
      <c r="B171" s="508" t="s">
        <v>5</v>
      </c>
      <c r="G171" s="50" t="s">
        <v>726</v>
      </c>
      <c r="H171" s="710"/>
      <c r="I171" s="710">
        <v>108000000</v>
      </c>
      <c r="J171" s="710"/>
      <c r="K171" s="710">
        <v>108000000</v>
      </c>
    </row>
    <row r="172" spans="2:11" s="44" customFormat="1" ht="25.5" customHeight="1">
      <c r="B172" s="508" t="s">
        <v>6</v>
      </c>
      <c r="G172" s="50" t="s">
        <v>726</v>
      </c>
      <c r="H172" s="710"/>
      <c r="I172" s="710">
        <v>16000000</v>
      </c>
      <c r="J172" s="710"/>
      <c r="K172" s="710">
        <v>16000000</v>
      </c>
    </row>
    <row r="173" spans="2:11" s="44" customFormat="1" ht="25.5" customHeight="1">
      <c r="B173" s="508" t="s">
        <v>7</v>
      </c>
      <c r="G173" s="50" t="s">
        <v>726</v>
      </c>
      <c r="H173" s="710"/>
      <c r="I173" s="710">
        <v>3000000</v>
      </c>
      <c r="J173" s="710"/>
      <c r="K173" s="710">
        <v>3000000</v>
      </c>
    </row>
    <row r="174" spans="2:11" s="44" customFormat="1" ht="25.5" customHeight="1">
      <c r="B174" s="508" t="s">
        <v>8</v>
      </c>
      <c r="G174" s="50" t="s">
        <v>726</v>
      </c>
      <c r="H174" s="710"/>
      <c r="I174" s="710">
        <v>12000000</v>
      </c>
      <c r="J174" s="710"/>
      <c r="K174" s="710">
        <v>12000000</v>
      </c>
    </row>
    <row r="175" spans="2:11" s="44" customFormat="1" ht="25.5" customHeight="1">
      <c r="B175" s="508" t="s">
        <v>9</v>
      </c>
      <c r="G175" s="50" t="s">
        <v>726</v>
      </c>
      <c r="H175" s="710"/>
      <c r="I175" s="710">
        <v>5000000</v>
      </c>
      <c r="J175" s="710"/>
      <c r="K175" s="710">
        <v>5000000</v>
      </c>
    </row>
    <row r="176" spans="2:11" s="44" customFormat="1" ht="25.5" customHeight="1">
      <c r="B176" s="508" t="s">
        <v>10</v>
      </c>
      <c r="G176" s="50" t="s">
        <v>726</v>
      </c>
      <c r="H176" s="710"/>
      <c r="I176" s="710">
        <v>5000000</v>
      </c>
      <c r="J176" s="710"/>
      <c r="K176" s="710">
        <v>5000000</v>
      </c>
    </row>
    <row r="177" spans="3:11" s="44" customFormat="1" ht="25.5" customHeight="1" thickBot="1">
      <c r="C177" s="509" t="s">
        <v>722</v>
      </c>
      <c r="G177" s="50"/>
      <c r="H177" s="710"/>
      <c r="I177" s="711">
        <f>SUM(I171:I176)</f>
        <v>149000000</v>
      </c>
      <c r="J177" s="710"/>
      <c r="K177" s="711">
        <f>SUM(K171:K176)</f>
        <v>149000000</v>
      </c>
    </row>
    <row r="178" spans="3:11" s="44" customFormat="1" ht="25.5" customHeight="1" thickTop="1">
      <c r="C178" s="509"/>
      <c r="G178" s="50"/>
      <c r="H178" s="710"/>
      <c r="I178" s="712"/>
      <c r="J178" s="710"/>
      <c r="K178" s="712"/>
    </row>
    <row r="179" spans="3:11" s="44" customFormat="1" ht="25.5" customHeight="1">
      <c r="C179" s="509"/>
      <c r="G179" s="50"/>
      <c r="H179" s="710"/>
      <c r="I179" s="712"/>
      <c r="J179" s="710"/>
      <c r="K179" s="712"/>
    </row>
    <row r="180" spans="3:11" s="44" customFormat="1" ht="25.5" customHeight="1">
      <c r="C180" s="509"/>
      <c r="G180" s="50"/>
      <c r="H180" s="710"/>
      <c r="I180" s="712"/>
      <c r="J180" s="710"/>
      <c r="K180" s="712"/>
    </row>
    <row r="181" spans="1:11" s="30" customFormat="1" ht="25.5" customHeight="1">
      <c r="A181" s="839" t="s">
        <v>979</v>
      </c>
      <c r="B181" s="839"/>
      <c r="C181" s="839"/>
      <c r="D181" s="839"/>
      <c r="E181" s="839"/>
      <c r="F181" s="839"/>
      <c r="G181" s="839"/>
      <c r="H181" s="839"/>
      <c r="I181" s="839"/>
      <c r="J181" s="839"/>
      <c r="K181" s="839"/>
    </row>
    <row r="182" spans="1:11" s="14" customFormat="1" ht="24" customHeight="1">
      <c r="A182" s="59"/>
      <c r="B182" s="156"/>
      <c r="C182" s="156"/>
      <c r="E182" s="94"/>
      <c r="F182" s="156"/>
      <c r="G182" s="94"/>
      <c r="I182" s="94"/>
      <c r="J182" s="156"/>
      <c r="K182" s="94"/>
    </row>
    <row r="183" s="42" customFormat="1" ht="24" customHeight="1">
      <c r="A183" s="41" t="s">
        <v>144</v>
      </c>
    </row>
    <row r="184" spans="1:11" s="42" customFormat="1" ht="24" customHeight="1">
      <c r="A184" s="41"/>
      <c r="G184" s="44"/>
      <c r="H184" s="44"/>
      <c r="I184" s="44"/>
      <c r="J184" s="44"/>
      <c r="K184" s="45" t="s">
        <v>776</v>
      </c>
    </row>
    <row r="185" spans="2:11" s="44" customFormat="1" ht="25.5" customHeight="1">
      <c r="B185" s="46" t="s">
        <v>11</v>
      </c>
      <c r="F185" s="50"/>
      <c r="G185" s="47" t="s">
        <v>670</v>
      </c>
      <c r="H185" s="48"/>
      <c r="I185" s="741" t="s">
        <v>929</v>
      </c>
      <c r="J185" s="49"/>
      <c r="K185" s="742" t="s">
        <v>588</v>
      </c>
    </row>
    <row r="186" spans="2:11" s="44" customFormat="1" ht="25.5" customHeight="1">
      <c r="B186" s="508" t="s">
        <v>12</v>
      </c>
      <c r="G186" s="50" t="s">
        <v>836</v>
      </c>
      <c r="H186" s="710"/>
      <c r="I186" s="672">
        <v>3600000</v>
      </c>
      <c r="J186" s="710"/>
      <c r="K186" s="672">
        <v>3600000</v>
      </c>
    </row>
    <row r="187" spans="2:11" s="43" customFormat="1" ht="25.5" customHeight="1">
      <c r="B187" s="508" t="s">
        <v>13</v>
      </c>
      <c r="G187" s="50" t="s">
        <v>887</v>
      </c>
      <c r="H187" s="713"/>
      <c r="I187" s="672">
        <v>10000000</v>
      </c>
      <c r="J187" s="714"/>
      <c r="K187" s="672">
        <v>10000000</v>
      </c>
    </row>
    <row r="188" spans="2:11" s="43" customFormat="1" ht="25.5" customHeight="1">
      <c r="B188" s="508" t="s">
        <v>14</v>
      </c>
      <c r="G188" s="50" t="s">
        <v>726</v>
      </c>
      <c r="H188" s="713"/>
      <c r="I188" s="715">
        <v>0</v>
      </c>
      <c r="J188" s="714"/>
      <c r="K188" s="715">
        <v>1000000</v>
      </c>
    </row>
    <row r="189" spans="3:11" s="43" customFormat="1" ht="25.5" customHeight="1">
      <c r="C189" s="509" t="s">
        <v>722</v>
      </c>
      <c r="G189" s="51"/>
      <c r="H189" s="713"/>
      <c r="I189" s="716">
        <f>SUM(I186:I188)</f>
        <v>13600000</v>
      </c>
      <c r="J189" s="717"/>
      <c r="K189" s="716">
        <f>SUM(K186:K188)</f>
        <v>14600000</v>
      </c>
    </row>
    <row r="190" spans="2:11" s="43" customFormat="1" ht="25.5" customHeight="1" thickBot="1">
      <c r="B190" s="44" t="s">
        <v>807</v>
      </c>
      <c r="G190" s="51"/>
      <c r="H190" s="713"/>
      <c r="I190" s="732">
        <f>+I189+I177</f>
        <v>162600000</v>
      </c>
      <c r="J190" s="714"/>
      <c r="K190" s="732">
        <f>+K189+K177</f>
        <v>163600000</v>
      </c>
    </row>
    <row r="191" ht="25.5" customHeight="1" thickTop="1"/>
    <row r="192" spans="1:13" ht="25.5" customHeight="1">
      <c r="A192" s="43"/>
      <c r="B192" s="44" t="s">
        <v>203</v>
      </c>
      <c r="C192" s="43"/>
      <c r="D192" s="43"/>
      <c r="E192" s="43"/>
      <c r="F192" s="43"/>
      <c r="G192" s="43"/>
      <c r="H192" s="62"/>
      <c r="I192" s="62"/>
      <c r="J192" s="62"/>
      <c r="K192" s="62"/>
      <c r="L192" s="62"/>
      <c r="M192" s="62"/>
    </row>
    <row r="193" spans="1:13" ht="25.5" customHeight="1">
      <c r="A193" s="44" t="s">
        <v>56</v>
      </c>
      <c r="B193" s="44"/>
      <c r="C193" s="44"/>
      <c r="D193" s="44"/>
      <c r="E193" s="44"/>
      <c r="F193" s="44"/>
      <c r="G193" s="44"/>
      <c r="H193" s="62"/>
      <c r="I193" s="62"/>
      <c r="J193" s="62"/>
      <c r="K193" s="62"/>
      <c r="L193" s="62"/>
      <c r="M193" s="62"/>
    </row>
    <row r="194" spans="1:13" ht="25.5" customHeight="1">
      <c r="A194" s="44"/>
      <c r="B194" s="42" t="s">
        <v>215</v>
      </c>
      <c r="C194" s="42"/>
      <c r="D194" s="44"/>
      <c r="E194" s="44"/>
      <c r="F194" s="44"/>
      <c r="G194" s="44"/>
      <c r="H194" s="62"/>
      <c r="I194" s="62"/>
      <c r="J194" s="62"/>
      <c r="K194" s="62"/>
      <c r="L194" s="62"/>
      <c r="M194" s="62"/>
    </row>
    <row r="195" spans="1:13" ht="25.5" customHeight="1">
      <c r="A195" s="42" t="s">
        <v>212</v>
      </c>
      <c r="B195" s="42"/>
      <c r="C195" s="42"/>
      <c r="D195" s="44"/>
      <c r="E195" s="44"/>
      <c r="F195" s="44"/>
      <c r="G195" s="44"/>
      <c r="H195" s="62"/>
      <c r="I195" s="62"/>
      <c r="J195" s="62"/>
      <c r="K195" s="62"/>
      <c r="L195" s="62"/>
      <c r="M195" s="62"/>
    </row>
    <row r="196" spans="1:13" ht="25.5" customHeight="1">
      <c r="A196" s="42" t="s">
        <v>241</v>
      </c>
      <c r="B196" s="42"/>
      <c r="C196" s="42"/>
      <c r="D196" s="44"/>
      <c r="E196" s="44"/>
      <c r="F196" s="44"/>
      <c r="G196" s="44"/>
      <c r="H196" s="62"/>
      <c r="I196" s="62"/>
      <c r="J196" s="62"/>
      <c r="K196" s="62"/>
      <c r="L196" s="62"/>
      <c r="M196" s="62"/>
    </row>
    <row r="197" spans="1:7" ht="11.25" customHeight="1">
      <c r="A197" s="42"/>
      <c r="B197" s="42"/>
      <c r="C197" s="42"/>
      <c r="D197" s="44"/>
      <c r="E197" s="44"/>
      <c r="F197" s="44"/>
      <c r="G197" s="44"/>
    </row>
    <row r="198" spans="2:7" ht="25.5" customHeight="1">
      <c r="B198" s="44" t="s">
        <v>213</v>
      </c>
      <c r="C198" s="43"/>
      <c r="D198" s="52"/>
      <c r="E198" s="52"/>
      <c r="F198" s="52"/>
      <c r="G198" s="52"/>
    </row>
    <row r="199" spans="2:6" ht="25.5" customHeight="1">
      <c r="B199" s="333" t="s">
        <v>286</v>
      </c>
      <c r="C199" s="43"/>
      <c r="D199" s="52"/>
      <c r="E199" s="52"/>
      <c r="F199" s="52"/>
    </row>
    <row r="200" spans="2:6" ht="25.5" customHeight="1">
      <c r="B200" s="44" t="s">
        <v>287</v>
      </c>
      <c r="C200" s="52"/>
      <c r="D200" s="52"/>
      <c r="E200" s="52"/>
      <c r="F200" s="52"/>
    </row>
    <row r="201" spans="2:6" ht="25.5" customHeight="1">
      <c r="B201" s="44" t="s">
        <v>288</v>
      </c>
      <c r="C201" s="52"/>
      <c r="D201" s="52"/>
      <c r="E201" s="52"/>
      <c r="F201" s="52"/>
    </row>
    <row r="202" ht="25.5" customHeight="1">
      <c r="B202" s="52" t="s">
        <v>289</v>
      </c>
    </row>
    <row r="203" ht="25.5" customHeight="1">
      <c r="B203" s="52" t="s">
        <v>290</v>
      </c>
    </row>
    <row r="204" ht="25.5" customHeight="1">
      <c r="B204" s="52" t="s">
        <v>291</v>
      </c>
    </row>
  </sheetData>
  <sheetProtection/>
  <mergeCells count="6">
    <mergeCell ref="A144:K144"/>
    <mergeCell ref="A181:K181"/>
    <mergeCell ref="A1:K1"/>
    <mergeCell ref="A38:K38"/>
    <mergeCell ref="A69:K69"/>
    <mergeCell ref="A105:K105"/>
  </mergeCells>
  <printOptions/>
  <pageMargins left="0.5905511811023623" right="0.1968503937007874" top="0.6299212598425197" bottom="0.4724409448818898" header="0.2362204724409449" footer="0.2362204724409449"/>
  <pageSetup horizontalDpi="600" verticalDpi="600" orientation="portrait" paperSize="9" scale="85" r:id="rId1"/>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N193"/>
  <sheetViews>
    <sheetView zoomScaleSheetLayoutView="90" zoomScalePageLayoutView="0" workbookViewId="0" topLeftCell="A1">
      <selection activeCell="G182" sqref="G182"/>
    </sheetView>
  </sheetViews>
  <sheetFormatPr defaultColWidth="9.140625" defaultRowHeight="27" customHeight="1"/>
  <cols>
    <col min="1" max="1" width="7.7109375" style="284" customWidth="1"/>
    <col min="2" max="3" width="9.140625" style="284" customWidth="1"/>
    <col min="4" max="4" width="12.00390625" style="284" customWidth="1"/>
    <col min="5" max="5" width="17.140625" style="284" customWidth="1"/>
    <col min="6" max="6" width="0.9921875" style="284" customWidth="1"/>
    <col min="7" max="7" width="17.8515625" style="284" customWidth="1"/>
    <col min="8" max="8" width="1.28515625" style="284" customWidth="1"/>
    <col min="9" max="9" width="17.28125" style="284" customWidth="1"/>
    <col min="10" max="10" width="0.9921875" style="284" customWidth="1"/>
    <col min="11" max="11" width="17.00390625" style="284" customWidth="1"/>
    <col min="12" max="12" width="13.28125" style="284" customWidth="1"/>
    <col min="13" max="13" width="2.28125" style="284" customWidth="1"/>
    <col min="14" max="16384" width="9.140625" style="284" customWidth="1"/>
  </cols>
  <sheetData>
    <row r="1" spans="1:12" ht="30" customHeight="1">
      <c r="A1" s="841" t="s">
        <v>214</v>
      </c>
      <c r="B1" s="841"/>
      <c r="C1" s="841"/>
      <c r="D1" s="841"/>
      <c r="E1" s="841"/>
      <c r="F1" s="841"/>
      <c r="G1" s="841"/>
      <c r="H1" s="841"/>
      <c r="I1" s="841"/>
      <c r="J1" s="841"/>
      <c r="K1" s="841"/>
      <c r="L1" s="841"/>
    </row>
    <row r="2" spans="1:12" ht="30" customHeight="1">
      <c r="A2" s="283"/>
      <c r="B2" s="283"/>
      <c r="C2" s="283"/>
      <c r="D2" s="283"/>
      <c r="E2" s="283"/>
      <c r="F2" s="283"/>
      <c r="G2" s="283"/>
      <c r="H2" s="283"/>
      <c r="I2" s="283"/>
      <c r="J2" s="283"/>
      <c r="K2" s="283"/>
      <c r="L2" s="283"/>
    </row>
    <row r="3" ht="30" customHeight="1">
      <c r="A3" s="285" t="s">
        <v>145</v>
      </c>
    </row>
    <row r="4" spans="1:2" ht="30" customHeight="1">
      <c r="A4" s="284" t="s">
        <v>816</v>
      </c>
      <c r="B4" s="284" t="s">
        <v>300</v>
      </c>
    </row>
    <row r="5" ht="30" customHeight="1">
      <c r="A5" s="284" t="s">
        <v>301</v>
      </c>
    </row>
    <row r="6" ht="30" customHeight="1">
      <c r="B6" s="284" t="s">
        <v>35</v>
      </c>
    </row>
    <row r="7" ht="15.75" customHeight="1">
      <c r="A7" s="284" t="s">
        <v>282</v>
      </c>
    </row>
    <row r="8" spans="5:12" ht="30" customHeight="1">
      <c r="E8" s="53"/>
      <c r="F8" s="53"/>
      <c r="G8" s="53"/>
      <c r="H8" s="286"/>
      <c r="I8" s="53"/>
      <c r="J8" s="286"/>
      <c r="K8" s="287" t="s">
        <v>776</v>
      </c>
      <c r="L8" s="286"/>
    </row>
    <row r="9" spans="5:12" ht="30" customHeight="1">
      <c r="E9" s="288"/>
      <c r="F9" s="288"/>
      <c r="G9" s="288"/>
      <c r="H9" s="286"/>
      <c r="I9" s="843" t="s">
        <v>507</v>
      </c>
      <c r="J9" s="843"/>
      <c r="K9" s="843"/>
      <c r="L9" s="286"/>
    </row>
    <row r="10" spans="5:12" ht="30" customHeight="1">
      <c r="E10" s="288"/>
      <c r="F10" s="288"/>
      <c r="G10" s="288"/>
      <c r="H10" s="286"/>
      <c r="I10" s="289"/>
      <c r="J10" s="289" t="s">
        <v>468</v>
      </c>
      <c r="K10" s="289"/>
      <c r="L10" s="286"/>
    </row>
    <row r="11" spans="5:12" ht="30" customHeight="1">
      <c r="E11" s="289"/>
      <c r="F11" s="289"/>
      <c r="G11" s="289"/>
      <c r="H11" s="286"/>
      <c r="I11" s="844" t="s">
        <v>466</v>
      </c>
      <c r="J11" s="844"/>
      <c r="K11" s="844"/>
      <c r="L11" s="286"/>
    </row>
    <row r="12" spans="1:12" s="286" customFormat="1" ht="30" customHeight="1">
      <c r="A12" s="285" t="s">
        <v>522</v>
      </c>
      <c r="B12" s="151"/>
      <c r="C12" s="151"/>
      <c r="D12" s="151"/>
      <c r="E12" s="154"/>
      <c r="F12" s="155"/>
      <c r="G12" s="154"/>
      <c r="H12" s="291"/>
      <c r="I12" s="292" t="s">
        <v>929</v>
      </c>
      <c r="J12" s="293"/>
      <c r="K12" s="292" t="s">
        <v>588</v>
      </c>
      <c r="L12" s="291"/>
    </row>
    <row r="13" spans="2:12" ht="30" customHeight="1">
      <c r="B13" s="236" t="s">
        <v>256</v>
      </c>
      <c r="E13" s="294"/>
      <c r="F13" s="295"/>
      <c r="G13" s="295"/>
      <c r="H13" s="295"/>
      <c r="I13" s="719">
        <v>348602477.2</v>
      </c>
      <c r="J13" s="295"/>
      <c r="K13" s="294">
        <v>206958837.19</v>
      </c>
      <c r="L13" s="295"/>
    </row>
    <row r="14" spans="2:12" ht="30" customHeight="1">
      <c r="B14" s="284" t="s">
        <v>523</v>
      </c>
      <c r="E14" s="294"/>
      <c r="F14" s="295"/>
      <c r="G14" s="295"/>
      <c r="H14" s="295"/>
      <c r="I14" s="719">
        <v>7765746.5</v>
      </c>
      <c r="J14" s="295"/>
      <c r="K14" s="294">
        <v>4772907.13</v>
      </c>
      <c r="L14" s="295"/>
    </row>
    <row r="15" spans="2:12" ht="30" customHeight="1">
      <c r="B15" s="284" t="s">
        <v>932</v>
      </c>
      <c r="E15" s="294"/>
      <c r="F15" s="295"/>
      <c r="G15" s="295"/>
      <c r="H15" s="295"/>
      <c r="I15" s="719">
        <v>122775382.95</v>
      </c>
      <c r="J15" s="295"/>
      <c r="K15" s="294">
        <v>115711550.97</v>
      </c>
      <c r="L15" s="295"/>
    </row>
    <row r="16" spans="2:12" s="236" customFormat="1" ht="30" customHeight="1">
      <c r="B16" s="236" t="s">
        <v>393</v>
      </c>
      <c r="E16" s="295"/>
      <c r="F16" s="295"/>
      <c r="G16" s="295"/>
      <c r="H16" s="295"/>
      <c r="I16" s="719">
        <v>124664406.7</v>
      </c>
      <c r="J16" s="295"/>
      <c r="K16" s="295">
        <v>84221659.37</v>
      </c>
      <c r="L16" s="295"/>
    </row>
    <row r="17" spans="5:12" s="236" customFormat="1" ht="21" customHeight="1">
      <c r="E17" s="295"/>
      <c r="F17" s="295"/>
      <c r="G17" s="295"/>
      <c r="H17" s="295"/>
      <c r="I17" s="295"/>
      <c r="J17" s="295"/>
      <c r="K17" s="295"/>
      <c r="L17" s="295"/>
    </row>
    <row r="18" spans="5:12" ht="22.5" customHeight="1">
      <c r="E18" s="53"/>
      <c r="F18" s="53"/>
      <c r="G18" s="287"/>
      <c r="H18" s="286"/>
      <c r="I18" s="53"/>
      <c r="J18" s="53"/>
      <c r="K18" s="287" t="s">
        <v>776</v>
      </c>
      <c r="L18" s="286"/>
    </row>
    <row r="19" spans="5:12" ht="22.5" customHeight="1">
      <c r="E19" s="794" t="s">
        <v>507</v>
      </c>
      <c r="F19" s="794"/>
      <c r="G19" s="794"/>
      <c r="H19" s="576"/>
      <c r="I19" s="794"/>
      <c r="J19" s="794"/>
      <c r="K19" s="794"/>
      <c r="L19" s="286"/>
    </row>
    <row r="20" spans="5:12" ht="22.5" customHeight="1">
      <c r="E20" s="794" t="s">
        <v>280</v>
      </c>
      <c r="F20" s="577"/>
      <c r="G20" s="794"/>
      <c r="H20" s="576"/>
      <c r="I20" s="794"/>
      <c r="J20" s="794"/>
      <c r="K20" s="794"/>
      <c r="L20" s="286"/>
    </row>
    <row r="21" spans="5:12" ht="22.5" customHeight="1">
      <c r="E21" s="795"/>
      <c r="F21" s="795" t="s">
        <v>454</v>
      </c>
      <c r="G21" s="795"/>
      <c r="H21" s="286"/>
      <c r="I21" s="842" t="s">
        <v>933</v>
      </c>
      <c r="J21" s="842"/>
      <c r="K21" s="842"/>
      <c r="L21" s="286"/>
    </row>
    <row r="22" spans="1:12" s="286" customFormat="1" ht="22.5" customHeight="1">
      <c r="A22" s="290"/>
      <c r="B22" s="151"/>
      <c r="C22" s="151"/>
      <c r="D22" s="151"/>
      <c r="E22" s="292" t="s">
        <v>24</v>
      </c>
      <c r="F22" s="293"/>
      <c r="G22" s="292" t="s">
        <v>919</v>
      </c>
      <c r="H22" s="291"/>
      <c r="L22" s="291"/>
    </row>
    <row r="23" spans="1:12" ht="22.5" customHeight="1">
      <c r="A23" s="285" t="s">
        <v>934</v>
      </c>
      <c r="E23" s="296"/>
      <c r="F23" s="296"/>
      <c r="G23" s="296"/>
      <c r="H23" s="297"/>
      <c r="L23" s="297"/>
    </row>
    <row r="24" spans="2:12" ht="22.5" customHeight="1">
      <c r="B24" s="284" t="s">
        <v>524</v>
      </c>
      <c r="E24" s="719">
        <v>228115.59</v>
      </c>
      <c r="F24" s="733"/>
      <c r="G24" s="719">
        <v>230636.15</v>
      </c>
      <c r="H24" s="613"/>
      <c r="I24" s="284" t="s">
        <v>935</v>
      </c>
      <c r="L24" s="295"/>
    </row>
    <row r="25" spans="2:12" ht="22.5" customHeight="1">
      <c r="B25" s="284" t="s">
        <v>525</v>
      </c>
      <c r="E25" s="719">
        <v>316207390.98</v>
      </c>
      <c r="F25" s="733"/>
      <c r="G25" s="719">
        <v>287082091.25</v>
      </c>
      <c r="H25" s="613"/>
      <c r="I25" s="284" t="s">
        <v>936</v>
      </c>
      <c r="L25" s="295"/>
    </row>
    <row r="26" spans="5:12" ht="22.5" customHeight="1">
      <c r="E26" s="611"/>
      <c r="F26" s="733"/>
      <c r="G26" s="611"/>
      <c r="H26" s="613"/>
      <c r="I26" s="284" t="s">
        <v>937</v>
      </c>
      <c r="L26" s="295"/>
    </row>
    <row r="27" spans="5:12" ht="22.5" customHeight="1">
      <c r="E27" s="611"/>
      <c r="F27" s="733"/>
      <c r="G27" s="611"/>
      <c r="H27" s="613"/>
      <c r="I27" s="284" t="s">
        <v>938</v>
      </c>
      <c r="L27" s="295"/>
    </row>
    <row r="28" spans="5:12" ht="22.5" customHeight="1">
      <c r="E28" s="611"/>
      <c r="F28" s="733"/>
      <c r="G28" s="611"/>
      <c r="H28" s="613"/>
      <c r="I28" s="284" t="s">
        <v>939</v>
      </c>
      <c r="L28" s="295"/>
    </row>
    <row r="29" spans="2:12" ht="22.5" customHeight="1">
      <c r="B29" s="284" t="s">
        <v>526</v>
      </c>
      <c r="E29" s="719">
        <v>21876199.04</v>
      </c>
      <c r="F29" s="733"/>
      <c r="G29" s="719">
        <v>20016963.34</v>
      </c>
      <c r="H29" s="613"/>
      <c r="I29" s="284" t="s">
        <v>230</v>
      </c>
      <c r="L29" s="295"/>
    </row>
    <row r="30" spans="2:12" ht="22.5" customHeight="1">
      <c r="B30" s="284" t="s">
        <v>527</v>
      </c>
      <c r="E30" s="719">
        <v>6527129.12</v>
      </c>
      <c r="F30" s="733"/>
      <c r="G30" s="719">
        <v>7539273.75</v>
      </c>
      <c r="H30" s="613"/>
      <c r="I30" s="284" t="s">
        <v>940</v>
      </c>
      <c r="L30" s="295"/>
    </row>
    <row r="31" spans="2:12" ht="22.5" customHeight="1">
      <c r="B31" s="284" t="s">
        <v>528</v>
      </c>
      <c r="E31" s="719">
        <v>15264834.62</v>
      </c>
      <c r="F31" s="733"/>
      <c r="G31" s="719">
        <v>14655629.7</v>
      </c>
      <c r="H31" s="613"/>
      <c r="I31" s="284" t="s">
        <v>941</v>
      </c>
      <c r="L31" s="295"/>
    </row>
    <row r="32" spans="2:12" ht="22.5" customHeight="1">
      <c r="B32" s="284" t="s">
        <v>529</v>
      </c>
      <c r="E32" s="719">
        <v>12942460.6</v>
      </c>
      <c r="F32" s="733"/>
      <c r="G32" s="719">
        <v>13138178</v>
      </c>
      <c r="H32" s="613"/>
      <c r="I32" s="284" t="s">
        <v>942</v>
      </c>
      <c r="L32" s="295"/>
    </row>
    <row r="33" spans="5:12" ht="22.5" customHeight="1">
      <c r="E33" s="611"/>
      <c r="F33" s="612"/>
      <c r="G33" s="611"/>
      <c r="H33" s="613"/>
      <c r="I33" s="284" t="s">
        <v>943</v>
      </c>
      <c r="L33" s="295"/>
    </row>
    <row r="34" spans="5:12" ht="22.5" customHeight="1">
      <c r="E34" s="611"/>
      <c r="F34" s="612"/>
      <c r="G34" s="598"/>
      <c r="H34" s="613"/>
      <c r="L34" s="295"/>
    </row>
    <row r="35" spans="5:12" ht="22.5" customHeight="1">
      <c r="E35" s="611"/>
      <c r="F35" s="612"/>
      <c r="G35" s="598"/>
      <c r="H35" s="613"/>
      <c r="L35" s="295"/>
    </row>
    <row r="36" spans="1:12" s="236" customFormat="1" ht="22.5" customHeight="1">
      <c r="A36" s="841" t="s">
        <v>216</v>
      </c>
      <c r="B36" s="841"/>
      <c r="C36" s="841"/>
      <c r="D36" s="841"/>
      <c r="E36" s="841"/>
      <c r="F36" s="841"/>
      <c r="G36" s="841"/>
      <c r="H36" s="841"/>
      <c r="I36" s="841"/>
      <c r="J36" s="841"/>
      <c r="K36" s="841"/>
      <c r="L36" s="841"/>
    </row>
    <row r="37" spans="5:12" s="236" customFormat="1" ht="22.5" customHeight="1">
      <c r="E37" s="295"/>
      <c r="F37" s="295"/>
      <c r="G37" s="295"/>
      <c r="H37" s="295"/>
      <c r="I37" s="295"/>
      <c r="J37" s="295"/>
      <c r="K37" s="295"/>
      <c r="L37" s="295"/>
    </row>
    <row r="38" spans="1:12" s="236" customFormat="1" ht="22.5" customHeight="1">
      <c r="A38" s="285" t="s">
        <v>146</v>
      </c>
      <c r="E38" s="295"/>
      <c r="F38" s="295"/>
      <c r="G38" s="295"/>
      <c r="H38" s="295"/>
      <c r="I38" s="295"/>
      <c r="J38" s="295"/>
      <c r="K38" s="295"/>
      <c r="L38" s="295"/>
    </row>
    <row r="39" spans="5:12" s="236" customFormat="1" ht="21" customHeight="1">
      <c r="E39" s="295"/>
      <c r="F39" s="295"/>
      <c r="G39" s="295"/>
      <c r="H39" s="295"/>
      <c r="I39" s="295"/>
      <c r="J39" s="295"/>
      <c r="K39" s="295"/>
      <c r="L39" s="295"/>
    </row>
    <row r="40" spans="5:12" ht="22.5" customHeight="1">
      <c r="E40" s="53"/>
      <c r="F40" s="53"/>
      <c r="G40" s="287"/>
      <c r="H40" s="286"/>
      <c r="I40" s="53"/>
      <c r="J40" s="53"/>
      <c r="K40" s="287" t="s">
        <v>776</v>
      </c>
      <c r="L40" s="286"/>
    </row>
    <row r="41" spans="5:12" ht="22.5" customHeight="1">
      <c r="E41" s="794" t="s">
        <v>507</v>
      </c>
      <c r="F41" s="794"/>
      <c r="G41" s="794"/>
      <c r="H41" s="576"/>
      <c r="I41" s="794"/>
      <c r="J41" s="794"/>
      <c r="K41" s="794"/>
      <c r="L41" s="286"/>
    </row>
    <row r="42" spans="5:12" ht="22.5" customHeight="1">
      <c r="E42" s="794" t="s">
        <v>280</v>
      </c>
      <c r="F42" s="577"/>
      <c r="G42" s="794"/>
      <c r="H42" s="576"/>
      <c r="I42" s="794"/>
      <c r="J42" s="794"/>
      <c r="K42" s="794"/>
      <c r="L42" s="286"/>
    </row>
    <row r="43" spans="5:12" ht="22.5" customHeight="1">
      <c r="E43" s="795"/>
      <c r="F43" s="795" t="s">
        <v>454</v>
      </c>
      <c r="G43" s="795"/>
      <c r="H43" s="286"/>
      <c r="I43" s="842" t="s">
        <v>933</v>
      </c>
      <c r="J43" s="842"/>
      <c r="K43" s="842"/>
      <c r="L43" s="286"/>
    </row>
    <row r="44" spans="1:12" s="286" customFormat="1" ht="22.5" customHeight="1">
      <c r="A44" s="290"/>
      <c r="B44" s="151"/>
      <c r="C44" s="151"/>
      <c r="D44" s="151"/>
      <c r="E44" s="292" t="s">
        <v>24</v>
      </c>
      <c r="F44" s="293"/>
      <c r="G44" s="292" t="s">
        <v>919</v>
      </c>
      <c r="H44" s="291"/>
      <c r="L44" s="291"/>
    </row>
    <row r="45" spans="1:12" ht="22.5" customHeight="1">
      <c r="A45" s="285" t="s">
        <v>305</v>
      </c>
      <c r="E45" s="296"/>
      <c r="F45" s="296"/>
      <c r="G45" s="296"/>
      <c r="H45" s="297"/>
      <c r="L45" s="297"/>
    </row>
    <row r="46" spans="2:12" ht="22.5" customHeight="1">
      <c r="B46" s="284" t="s">
        <v>532</v>
      </c>
      <c r="E46" s="719">
        <v>7291684.59</v>
      </c>
      <c r="F46" s="733"/>
      <c r="G46" s="745">
        <v>5486015.03</v>
      </c>
      <c r="H46" s="613"/>
      <c r="I46" s="284" t="s">
        <v>944</v>
      </c>
      <c r="L46" s="295"/>
    </row>
    <row r="47" spans="5:12" ht="22.5" customHeight="1">
      <c r="E47" s="298"/>
      <c r="F47" s="734"/>
      <c r="G47" s="298"/>
      <c r="H47" s="295"/>
      <c r="I47" s="300" t="s">
        <v>945</v>
      </c>
      <c r="L47" s="295"/>
    </row>
    <row r="48" spans="5:14" ht="22.5" customHeight="1">
      <c r="E48" s="298"/>
      <c r="F48" s="734"/>
      <c r="G48" s="298"/>
      <c r="H48" s="295"/>
      <c r="I48" s="300" t="s">
        <v>946</v>
      </c>
      <c r="L48" s="295"/>
      <c r="M48" s="299"/>
      <c r="N48" s="300"/>
    </row>
    <row r="49" spans="2:12" ht="22.5" customHeight="1">
      <c r="B49" s="284" t="s">
        <v>947</v>
      </c>
      <c r="E49" s="719">
        <v>6504572.81</v>
      </c>
      <c r="F49" s="733"/>
      <c r="G49" s="719">
        <v>5127911.09</v>
      </c>
      <c r="H49" s="613"/>
      <c r="I49" s="284" t="s">
        <v>948</v>
      </c>
      <c r="L49" s="295"/>
    </row>
    <row r="50" spans="5:12" ht="22.5" customHeight="1">
      <c r="E50" s="611"/>
      <c r="F50" s="733"/>
      <c r="G50" s="611"/>
      <c r="H50" s="613"/>
      <c r="I50" s="300" t="s">
        <v>949</v>
      </c>
      <c r="L50" s="295"/>
    </row>
    <row r="51" spans="2:12" ht="22.5" customHeight="1">
      <c r="B51" s="284" t="s">
        <v>513</v>
      </c>
      <c r="E51" s="719">
        <v>8064825</v>
      </c>
      <c r="F51" s="733"/>
      <c r="G51" s="719">
        <v>7626825</v>
      </c>
      <c r="H51" s="613"/>
      <c r="I51" s="284" t="s">
        <v>449</v>
      </c>
      <c r="L51" s="295"/>
    </row>
    <row r="52" spans="5:12" ht="22.5" customHeight="1">
      <c r="E52" s="611"/>
      <c r="F52" s="733"/>
      <c r="G52" s="611"/>
      <c r="H52" s="613"/>
      <c r="I52" s="284" t="s">
        <v>950</v>
      </c>
      <c r="L52" s="295"/>
    </row>
    <row r="53" spans="2:12" ht="22.5" customHeight="1">
      <c r="B53" s="42" t="s">
        <v>296</v>
      </c>
      <c r="C53" s="236"/>
      <c r="D53" s="236"/>
      <c r="E53" s="719">
        <v>9455869.16</v>
      </c>
      <c r="F53" s="733"/>
      <c r="G53" s="719">
        <v>596934.58</v>
      </c>
      <c r="H53" s="613"/>
      <c r="I53" s="236" t="s">
        <v>297</v>
      </c>
      <c r="J53" s="236"/>
      <c r="K53" s="236"/>
      <c r="L53" s="295"/>
    </row>
    <row r="54" spans="2:12" ht="22.5" customHeight="1">
      <c r="B54" s="284" t="s">
        <v>328</v>
      </c>
      <c r="E54" s="719">
        <v>0</v>
      </c>
      <c r="F54" s="733"/>
      <c r="G54" s="719">
        <v>310950</v>
      </c>
      <c r="H54" s="613"/>
      <c r="I54" s="284" t="s">
        <v>951</v>
      </c>
      <c r="L54" s="295"/>
    </row>
    <row r="55" spans="2:12" s="236" customFormat="1" ht="22.5" customHeight="1">
      <c r="B55" s="736" t="s">
        <v>242</v>
      </c>
      <c r="E55" s="719">
        <v>62454715.58</v>
      </c>
      <c r="F55" s="734"/>
      <c r="G55" s="719">
        <v>0</v>
      </c>
      <c r="H55" s="295"/>
      <c r="I55" s="737" t="s">
        <v>243</v>
      </c>
      <c r="J55" s="299"/>
      <c r="K55" s="300"/>
      <c r="L55" s="295"/>
    </row>
    <row r="56" spans="5:12" ht="22.5" customHeight="1">
      <c r="E56" s="301"/>
      <c r="F56" s="299"/>
      <c r="G56" s="300"/>
      <c r="H56" s="295"/>
      <c r="I56" s="301"/>
      <c r="J56" s="299"/>
      <c r="K56" s="300"/>
      <c r="L56" s="295"/>
    </row>
    <row r="57" spans="5:12" ht="22.5" customHeight="1">
      <c r="E57" s="794" t="s">
        <v>507</v>
      </c>
      <c r="F57" s="794"/>
      <c r="G57" s="794"/>
      <c r="H57" s="576"/>
      <c r="I57" s="794"/>
      <c r="J57" s="794"/>
      <c r="K57" s="794"/>
      <c r="L57" s="295"/>
    </row>
    <row r="58" spans="5:12" ht="22.5" customHeight="1">
      <c r="E58" s="794" t="s">
        <v>280</v>
      </c>
      <c r="F58" s="577"/>
      <c r="G58" s="794"/>
      <c r="H58" s="576"/>
      <c r="I58" s="794"/>
      <c r="J58" s="794"/>
      <c r="K58" s="794"/>
      <c r="L58" s="295"/>
    </row>
    <row r="59" spans="5:12" ht="22.5" customHeight="1">
      <c r="E59" s="795"/>
      <c r="F59" s="795" t="s">
        <v>28</v>
      </c>
      <c r="G59" s="795"/>
      <c r="H59" s="286"/>
      <c r="I59" s="842" t="s">
        <v>933</v>
      </c>
      <c r="J59" s="842"/>
      <c r="K59" s="842"/>
      <c r="L59" s="295"/>
    </row>
    <row r="60" spans="2:12" ht="22.5" customHeight="1">
      <c r="B60" s="285"/>
      <c r="E60" s="292" t="s">
        <v>24</v>
      </c>
      <c r="F60" s="293"/>
      <c r="G60" s="292" t="s">
        <v>919</v>
      </c>
      <c r="H60" s="295"/>
      <c r="I60" s="301"/>
      <c r="J60" s="299"/>
      <c r="K60" s="300"/>
      <c r="L60" s="295"/>
    </row>
    <row r="61" spans="1:12" ht="22.5" customHeight="1">
      <c r="A61" s="285" t="s">
        <v>934</v>
      </c>
      <c r="E61" s="296"/>
      <c r="F61" s="296"/>
      <c r="G61" s="296"/>
      <c r="H61" s="295"/>
      <c r="I61" s="301"/>
      <c r="J61" s="299"/>
      <c r="K61" s="300"/>
      <c r="L61" s="295"/>
    </row>
    <row r="62" spans="2:12" ht="22.5" customHeight="1">
      <c r="B62" s="284" t="s">
        <v>524</v>
      </c>
      <c r="E62" s="719">
        <v>912468.12</v>
      </c>
      <c r="F62" s="733"/>
      <c r="G62" s="719">
        <v>918722.67</v>
      </c>
      <c r="H62" s="295"/>
      <c r="I62" s="284" t="s">
        <v>935</v>
      </c>
      <c r="J62" s="299"/>
      <c r="K62" s="300"/>
      <c r="L62" s="295"/>
    </row>
    <row r="63" spans="2:12" ht="22.5" customHeight="1">
      <c r="B63" s="284" t="s">
        <v>525</v>
      </c>
      <c r="E63" s="719">
        <v>1216758762.81</v>
      </c>
      <c r="F63" s="733"/>
      <c r="G63" s="719">
        <v>1144855095.17</v>
      </c>
      <c r="H63" s="295"/>
      <c r="I63" s="284" t="s">
        <v>936</v>
      </c>
      <c r="J63" s="299"/>
      <c r="K63" s="300"/>
      <c r="L63" s="295"/>
    </row>
    <row r="64" spans="5:12" ht="22.5" customHeight="1">
      <c r="E64" s="611"/>
      <c r="F64" s="733"/>
      <c r="G64" s="611"/>
      <c r="H64" s="295"/>
      <c r="I64" s="284" t="s">
        <v>937</v>
      </c>
      <c r="J64" s="299"/>
      <c r="K64" s="300"/>
      <c r="L64" s="295"/>
    </row>
    <row r="65" spans="5:12" ht="22.5" customHeight="1">
      <c r="E65" s="611"/>
      <c r="F65" s="733"/>
      <c r="G65" s="611"/>
      <c r="H65" s="295"/>
      <c r="I65" s="284" t="s">
        <v>938</v>
      </c>
      <c r="J65" s="299"/>
      <c r="K65" s="300"/>
      <c r="L65" s="295"/>
    </row>
    <row r="66" spans="5:12" ht="22.5" customHeight="1">
      <c r="E66" s="611"/>
      <c r="F66" s="733"/>
      <c r="G66" s="611"/>
      <c r="H66" s="295"/>
      <c r="I66" s="284" t="s">
        <v>939</v>
      </c>
      <c r="J66" s="299"/>
      <c r="K66" s="300"/>
      <c r="L66" s="295"/>
    </row>
    <row r="67" spans="2:12" ht="22.5" customHeight="1">
      <c r="B67" s="284" t="s">
        <v>526</v>
      </c>
      <c r="E67" s="719">
        <v>79764312.38</v>
      </c>
      <c r="F67" s="733"/>
      <c r="G67" s="719">
        <v>70075727.91</v>
      </c>
      <c r="H67" s="295"/>
      <c r="I67" s="284" t="s">
        <v>1061</v>
      </c>
      <c r="J67" s="299"/>
      <c r="K67" s="300"/>
      <c r="L67" s="295"/>
    </row>
    <row r="68" spans="2:12" ht="22.5" customHeight="1">
      <c r="B68" s="284" t="s">
        <v>527</v>
      </c>
      <c r="E68" s="719">
        <v>26154615.94</v>
      </c>
      <c r="F68" s="733"/>
      <c r="G68" s="719">
        <v>26998725.46</v>
      </c>
      <c r="H68" s="295"/>
      <c r="I68" s="284" t="s">
        <v>940</v>
      </c>
      <c r="J68" s="299"/>
      <c r="K68" s="300"/>
      <c r="L68" s="295"/>
    </row>
    <row r="69" spans="2:12" ht="22.5" customHeight="1">
      <c r="B69" s="284" t="s">
        <v>528</v>
      </c>
      <c r="E69" s="719">
        <v>63198583.59</v>
      </c>
      <c r="F69" s="733"/>
      <c r="G69" s="719">
        <v>56610219.42</v>
      </c>
      <c r="H69" s="295"/>
      <c r="I69" s="284" t="s">
        <v>941</v>
      </c>
      <c r="J69" s="299"/>
      <c r="K69" s="300"/>
      <c r="L69" s="295"/>
    </row>
    <row r="70" spans="2:12" ht="22.5" customHeight="1">
      <c r="B70" s="284" t="s">
        <v>529</v>
      </c>
      <c r="E70" s="719">
        <v>52972834.6</v>
      </c>
      <c r="F70" s="733"/>
      <c r="G70" s="719">
        <v>54810243.4</v>
      </c>
      <c r="H70" s="295"/>
      <c r="I70" s="284" t="s">
        <v>942</v>
      </c>
      <c r="J70" s="299"/>
      <c r="K70" s="300"/>
      <c r="L70" s="295"/>
    </row>
    <row r="71" spans="5:12" ht="22.5" customHeight="1">
      <c r="E71" s="611"/>
      <c r="F71" s="733"/>
      <c r="G71" s="611"/>
      <c r="H71" s="295"/>
      <c r="I71" s="284" t="s">
        <v>943</v>
      </c>
      <c r="J71" s="299"/>
      <c r="K71" s="300"/>
      <c r="L71" s="295"/>
    </row>
    <row r="72" spans="2:12" ht="22.5" customHeight="1">
      <c r="B72" s="284" t="s">
        <v>530</v>
      </c>
      <c r="E72" s="719">
        <v>0</v>
      </c>
      <c r="F72" s="733"/>
      <c r="G72" s="719">
        <v>26726.03</v>
      </c>
      <c r="H72" s="295"/>
      <c r="I72" s="284" t="s">
        <v>182</v>
      </c>
      <c r="J72" s="299"/>
      <c r="K72" s="300"/>
      <c r="L72" s="295"/>
    </row>
    <row r="73" spans="5:12" ht="22.5" customHeight="1">
      <c r="E73" s="611"/>
      <c r="F73" s="733"/>
      <c r="G73" s="611"/>
      <c r="H73" s="295"/>
      <c r="I73" s="284" t="s">
        <v>181</v>
      </c>
      <c r="J73" s="299"/>
      <c r="K73" s="300"/>
      <c r="L73" s="295"/>
    </row>
    <row r="74" spans="2:12" ht="22.5" customHeight="1">
      <c r="B74" s="284" t="s">
        <v>532</v>
      </c>
      <c r="E74" s="719">
        <v>28929418.68</v>
      </c>
      <c r="F74" s="733"/>
      <c r="G74" s="719">
        <v>22022479.31</v>
      </c>
      <c r="H74" s="295"/>
      <c r="I74" s="284" t="s">
        <v>944</v>
      </c>
      <c r="J74" s="299"/>
      <c r="K74" s="300"/>
      <c r="L74" s="295"/>
    </row>
    <row r="75" spans="5:12" ht="22.5" customHeight="1">
      <c r="E75" s="298"/>
      <c r="F75" s="299"/>
      <c r="G75" s="298"/>
      <c r="H75" s="295"/>
      <c r="I75" s="300" t="s">
        <v>945</v>
      </c>
      <c r="J75" s="299"/>
      <c r="K75" s="300"/>
      <c r="L75" s="295"/>
    </row>
    <row r="76" spans="5:12" ht="22.5" customHeight="1">
      <c r="E76" s="301"/>
      <c r="F76" s="299"/>
      <c r="G76" s="300"/>
      <c r="H76" s="295"/>
      <c r="I76" s="300" t="s">
        <v>946</v>
      </c>
      <c r="J76" s="299"/>
      <c r="K76" s="300"/>
      <c r="L76" s="295"/>
    </row>
    <row r="77" spans="1:12" ht="24.75" customHeight="1">
      <c r="A77" s="841" t="s">
        <v>302</v>
      </c>
      <c r="B77" s="841"/>
      <c r="C77" s="841"/>
      <c r="D77" s="841"/>
      <c r="E77" s="841"/>
      <c r="F77" s="841"/>
      <c r="G77" s="841"/>
      <c r="H77" s="841"/>
      <c r="I77" s="841"/>
      <c r="J77" s="841"/>
      <c r="K77" s="841"/>
      <c r="L77" s="841"/>
    </row>
    <row r="78" spans="1:12" ht="24.75" customHeight="1">
      <c r="A78" s="283"/>
      <c r="B78" s="283"/>
      <c r="C78" s="283"/>
      <c r="D78" s="283"/>
      <c r="E78" s="283"/>
      <c r="F78" s="283"/>
      <c r="G78" s="283"/>
      <c r="H78" s="283"/>
      <c r="I78" s="283"/>
      <c r="J78" s="283"/>
      <c r="K78" s="283"/>
      <c r="L78" s="283"/>
    </row>
    <row r="79" spans="1:12" s="236" customFormat="1" ht="22.5" customHeight="1">
      <c r="A79" s="285" t="s">
        <v>146</v>
      </c>
      <c r="E79" s="295"/>
      <c r="F79" s="295"/>
      <c r="G79" s="295"/>
      <c r="H79" s="295"/>
      <c r="I79" s="295"/>
      <c r="J79" s="295"/>
      <c r="K79" s="295"/>
      <c r="L79" s="295"/>
    </row>
    <row r="80" spans="5:12" s="236" customFormat="1" ht="21" customHeight="1">
      <c r="E80" s="295"/>
      <c r="F80" s="295"/>
      <c r="G80" s="295"/>
      <c r="H80" s="295"/>
      <c r="I80" s="295"/>
      <c r="J80" s="295"/>
      <c r="K80" s="295"/>
      <c r="L80" s="295"/>
    </row>
    <row r="81" spans="5:12" ht="22.5" customHeight="1">
      <c r="E81" s="794" t="s">
        <v>507</v>
      </c>
      <c r="F81" s="794"/>
      <c r="G81" s="794"/>
      <c r="H81" s="576"/>
      <c r="I81" s="794"/>
      <c r="J81" s="794"/>
      <c r="K81" s="794"/>
      <c r="L81" s="295"/>
    </row>
    <row r="82" spans="5:12" ht="22.5" customHeight="1">
      <c r="E82" s="794" t="s">
        <v>280</v>
      </c>
      <c r="F82" s="577"/>
      <c r="G82" s="794"/>
      <c r="H82" s="576"/>
      <c r="I82" s="794"/>
      <c r="J82" s="794"/>
      <c r="K82" s="794"/>
      <c r="L82" s="295"/>
    </row>
    <row r="83" spans="5:12" ht="22.5" customHeight="1">
      <c r="E83" s="795"/>
      <c r="F83" s="795" t="s">
        <v>28</v>
      </c>
      <c r="G83" s="795"/>
      <c r="H83" s="286"/>
      <c r="I83" s="842" t="s">
        <v>933</v>
      </c>
      <c r="J83" s="842"/>
      <c r="K83" s="842"/>
      <c r="L83" s="295"/>
    </row>
    <row r="84" spans="5:12" ht="22.5" customHeight="1">
      <c r="E84" s="292" t="s">
        <v>24</v>
      </c>
      <c r="F84" s="293"/>
      <c r="G84" s="292" t="s">
        <v>919</v>
      </c>
      <c r="H84" s="295"/>
      <c r="I84" s="300"/>
      <c r="J84" s="299"/>
      <c r="K84" s="300"/>
      <c r="L84" s="295"/>
    </row>
    <row r="85" spans="1:12" ht="22.5" customHeight="1">
      <c r="A85" s="285" t="s">
        <v>305</v>
      </c>
      <c r="E85" s="296"/>
      <c r="F85" s="296"/>
      <c r="G85" s="296"/>
      <c r="H85" s="295"/>
      <c r="I85" s="300"/>
      <c r="J85" s="299"/>
      <c r="K85" s="300"/>
      <c r="L85" s="295"/>
    </row>
    <row r="86" spans="2:12" ht="22.5" customHeight="1">
      <c r="B86" s="284" t="s">
        <v>947</v>
      </c>
      <c r="E86" s="719">
        <v>24979209.07</v>
      </c>
      <c r="F86" s="733"/>
      <c r="G86" s="719">
        <v>21434437.83</v>
      </c>
      <c r="H86" s="295"/>
      <c r="I86" s="284" t="s">
        <v>948</v>
      </c>
      <c r="J86" s="299"/>
      <c r="K86" s="300"/>
      <c r="L86" s="295"/>
    </row>
    <row r="87" spans="5:12" ht="22.5" customHeight="1">
      <c r="E87" s="611"/>
      <c r="F87" s="733"/>
      <c r="G87" s="611"/>
      <c r="H87" s="295"/>
      <c r="I87" s="300" t="s">
        <v>949</v>
      </c>
      <c r="J87" s="299"/>
      <c r="K87" s="300"/>
      <c r="L87" s="295"/>
    </row>
    <row r="88" spans="2:12" ht="22.5" customHeight="1">
      <c r="B88" s="284" t="s">
        <v>513</v>
      </c>
      <c r="E88" s="719">
        <v>31867880</v>
      </c>
      <c r="F88" s="733"/>
      <c r="G88" s="719">
        <v>29262189.6</v>
      </c>
      <c r="H88" s="295"/>
      <c r="I88" s="284" t="s">
        <v>449</v>
      </c>
      <c r="J88" s="299"/>
      <c r="K88" s="300"/>
      <c r="L88" s="295"/>
    </row>
    <row r="89" spans="5:12" ht="22.5" customHeight="1">
      <c r="E89" s="611"/>
      <c r="F89" s="733"/>
      <c r="G89" s="611"/>
      <c r="H89" s="295"/>
      <c r="I89" s="284" t="s">
        <v>950</v>
      </c>
      <c r="J89" s="299"/>
      <c r="K89" s="300"/>
      <c r="L89" s="295"/>
    </row>
    <row r="90" spans="2:12" ht="22.5" customHeight="1">
      <c r="B90" s="42" t="s">
        <v>296</v>
      </c>
      <c r="C90" s="236"/>
      <c r="E90" s="611">
        <v>46981869.16</v>
      </c>
      <c r="F90" s="733"/>
      <c r="G90" s="719">
        <v>37856869.16</v>
      </c>
      <c r="H90" s="295"/>
      <c r="I90" s="236" t="s">
        <v>297</v>
      </c>
      <c r="J90" s="299"/>
      <c r="K90" s="300"/>
      <c r="L90" s="295"/>
    </row>
    <row r="91" spans="2:12" ht="22.5" customHeight="1">
      <c r="B91" s="284" t="s">
        <v>328</v>
      </c>
      <c r="E91" s="719">
        <v>10860000</v>
      </c>
      <c r="F91" s="733"/>
      <c r="G91" s="719">
        <v>42446300</v>
      </c>
      <c r="H91" s="295"/>
      <c r="I91" s="284" t="s">
        <v>951</v>
      </c>
      <c r="J91" s="299"/>
      <c r="K91" s="300"/>
      <c r="L91" s="295"/>
    </row>
    <row r="92" spans="2:12" s="236" customFormat="1" ht="22.5" customHeight="1">
      <c r="B92" s="736" t="s">
        <v>242</v>
      </c>
      <c r="E92" s="719">
        <v>148271124.67</v>
      </c>
      <c r="F92" s="733"/>
      <c r="G92" s="719">
        <v>0</v>
      </c>
      <c r="H92" s="295"/>
      <c r="I92" s="737" t="s">
        <v>243</v>
      </c>
      <c r="J92" s="299"/>
      <c r="K92" s="300"/>
      <c r="L92" s="295"/>
    </row>
    <row r="93" spans="5:12" ht="22.5" customHeight="1">
      <c r="E93" s="301"/>
      <c r="F93" s="299"/>
      <c r="G93" s="300"/>
      <c r="H93" s="295"/>
      <c r="I93" s="301"/>
      <c r="J93" s="299"/>
      <c r="K93" s="300"/>
      <c r="L93" s="295"/>
    </row>
    <row r="94" spans="1:11" ht="22.5" customHeight="1">
      <c r="A94" s="285"/>
      <c r="E94" s="67"/>
      <c r="F94" s="67"/>
      <c r="G94" s="67"/>
      <c r="H94" s="67"/>
      <c r="I94" s="67"/>
      <c r="J94" s="67"/>
      <c r="K94" s="302" t="s">
        <v>776</v>
      </c>
    </row>
    <row r="95" spans="1:11" s="559" customFormat="1" ht="22.5" customHeight="1">
      <c r="A95" s="558"/>
      <c r="E95" s="579" t="s">
        <v>428</v>
      </c>
      <c r="F95" s="579"/>
      <c r="G95" s="579"/>
      <c r="H95" s="580"/>
      <c r="I95" s="579"/>
      <c r="J95" s="579"/>
      <c r="K95" s="579"/>
    </row>
    <row r="96" spans="1:11" ht="22.5" customHeight="1">
      <c r="A96" s="285"/>
      <c r="E96" s="795"/>
      <c r="F96" s="795" t="s">
        <v>454</v>
      </c>
      <c r="G96" s="311"/>
      <c r="H96" s="67"/>
      <c r="I96" s="795"/>
      <c r="J96" s="795" t="s">
        <v>28</v>
      </c>
      <c r="K96" s="311"/>
    </row>
    <row r="97" spans="5:11" ht="22.5" customHeight="1">
      <c r="E97" s="292" t="s">
        <v>24</v>
      </c>
      <c r="F97" s="293"/>
      <c r="G97" s="292" t="s">
        <v>919</v>
      </c>
      <c r="H97" s="303"/>
      <c r="I97" s="292" t="s">
        <v>24</v>
      </c>
      <c r="J97" s="293"/>
      <c r="K97" s="292" t="s">
        <v>919</v>
      </c>
    </row>
    <row r="98" spans="1:11" ht="22.5" customHeight="1">
      <c r="A98" s="285"/>
      <c r="B98" s="284" t="s">
        <v>531</v>
      </c>
      <c r="E98" s="719">
        <v>0</v>
      </c>
      <c r="F98" s="733"/>
      <c r="G98" s="719">
        <v>36305125</v>
      </c>
      <c r="H98" s="632"/>
      <c r="I98" s="719">
        <v>183884081.65</v>
      </c>
      <c r="J98" s="733"/>
      <c r="K98" s="719">
        <v>191173777.95</v>
      </c>
    </row>
    <row r="99" spans="1:11" ht="22.5" customHeight="1">
      <c r="A99" s="285"/>
      <c r="E99" s="304"/>
      <c r="F99" s="95"/>
      <c r="G99" s="304"/>
      <c r="H99" s="305"/>
      <c r="I99" s="304"/>
      <c r="J99" s="95"/>
      <c r="K99" s="304"/>
    </row>
    <row r="100" spans="1:11" ht="24.75" customHeight="1">
      <c r="A100" s="285"/>
      <c r="E100" s="579" t="s">
        <v>466</v>
      </c>
      <c r="F100" s="579"/>
      <c r="G100" s="579"/>
      <c r="H100" s="581"/>
      <c r="I100" s="579"/>
      <c r="J100" s="579"/>
      <c r="K100" s="579"/>
    </row>
    <row r="101" spans="1:11" ht="24.75" customHeight="1">
      <c r="A101" s="285"/>
      <c r="E101" s="311"/>
      <c r="F101" s="795" t="s">
        <v>454</v>
      </c>
      <c r="G101" s="311"/>
      <c r="H101" s="67"/>
      <c r="I101" s="311"/>
      <c r="J101" s="795" t="s">
        <v>28</v>
      </c>
      <c r="K101" s="311"/>
    </row>
    <row r="102" spans="1:11" ht="24.75" customHeight="1">
      <c r="A102" s="285"/>
      <c r="E102" s="292" t="s">
        <v>24</v>
      </c>
      <c r="F102" s="293"/>
      <c r="G102" s="292" t="s">
        <v>919</v>
      </c>
      <c r="H102" s="303"/>
      <c r="I102" s="292" t="s">
        <v>24</v>
      </c>
      <c r="J102" s="293"/>
      <c r="K102" s="292" t="s">
        <v>919</v>
      </c>
    </row>
    <row r="103" spans="1:12" ht="24.75" customHeight="1">
      <c r="A103" s="285"/>
      <c r="B103" s="284" t="s">
        <v>531</v>
      </c>
      <c r="E103" s="719">
        <v>2401154.52</v>
      </c>
      <c r="F103" s="733"/>
      <c r="G103" s="719">
        <v>51554367.8</v>
      </c>
      <c r="H103" s="632"/>
      <c r="I103" s="719">
        <v>577137214.16</v>
      </c>
      <c r="J103" s="733"/>
      <c r="K103" s="719">
        <v>588644625.3</v>
      </c>
      <c r="L103" s="67"/>
    </row>
    <row r="104" spans="1:12" ht="16.5" customHeight="1">
      <c r="A104" s="285"/>
      <c r="E104" s="67"/>
      <c r="F104" s="67"/>
      <c r="G104" s="67"/>
      <c r="H104" s="67"/>
      <c r="I104" s="304"/>
      <c r="J104" s="95"/>
      <c r="K104" s="304"/>
      <c r="L104" s="67"/>
    </row>
    <row r="105" spans="1:12" s="3" customFormat="1" ht="24.75" customHeight="1">
      <c r="A105" s="4"/>
      <c r="B105" s="614" t="s">
        <v>185</v>
      </c>
      <c r="C105" s="614"/>
      <c r="D105" s="614"/>
      <c r="E105" s="718"/>
      <c r="F105" s="718"/>
      <c r="G105" s="718"/>
      <c r="H105" s="614"/>
      <c r="I105" s="718"/>
      <c r="J105" s="718"/>
      <c r="K105" s="718"/>
      <c r="L105" s="614"/>
    </row>
    <row r="106" spans="1:12" s="3" customFormat="1" ht="24.75" customHeight="1">
      <c r="A106" s="3" t="s">
        <v>184</v>
      </c>
      <c r="B106" s="614"/>
      <c r="C106" s="614"/>
      <c r="D106" s="614"/>
      <c r="E106" s="718"/>
      <c r="F106" s="718"/>
      <c r="G106" s="718"/>
      <c r="H106" s="614"/>
      <c r="I106" s="718"/>
      <c r="J106" s="718"/>
      <c r="K106" s="718"/>
      <c r="L106" s="614"/>
    </row>
    <row r="107" spans="1:12" s="3" customFormat="1" ht="24.75" customHeight="1">
      <c r="A107" s="3" t="s">
        <v>183</v>
      </c>
      <c r="B107" s="614"/>
      <c r="C107" s="614"/>
      <c r="D107" s="614"/>
      <c r="E107" s="718"/>
      <c r="F107" s="718"/>
      <c r="G107" s="718"/>
      <c r="H107" s="614"/>
      <c r="I107" s="718"/>
      <c r="J107" s="718"/>
      <c r="K107" s="718"/>
      <c r="L107" s="614"/>
    </row>
    <row r="108" spans="5:12" ht="24.75" customHeight="1">
      <c r="E108" s="53"/>
      <c r="F108" s="53"/>
      <c r="G108" s="287"/>
      <c r="H108" s="286"/>
      <c r="I108" s="53"/>
      <c r="J108" s="53"/>
      <c r="K108" s="287" t="s">
        <v>776</v>
      </c>
      <c r="L108" s="286"/>
    </row>
    <row r="109" spans="5:12" ht="24.75" customHeight="1">
      <c r="E109" s="794" t="s">
        <v>329</v>
      </c>
      <c r="F109" s="794"/>
      <c r="G109" s="794"/>
      <c r="H109" s="576"/>
      <c r="I109" s="794"/>
      <c r="J109" s="794"/>
      <c r="K109" s="794"/>
      <c r="L109" s="286"/>
    </row>
    <row r="110" spans="5:12" ht="24.75" customHeight="1">
      <c r="E110" s="794" t="s">
        <v>953</v>
      </c>
      <c r="F110" s="794"/>
      <c r="G110" s="794"/>
      <c r="H110" s="582"/>
      <c r="I110" s="794"/>
      <c r="J110" s="794"/>
      <c r="K110" s="794"/>
      <c r="L110" s="291"/>
    </row>
    <row r="111" spans="5:12" ht="24.75" customHeight="1">
      <c r="E111" s="795"/>
      <c r="F111" s="795" t="s">
        <v>454</v>
      </c>
      <c r="G111" s="795"/>
      <c r="H111" s="286"/>
      <c r="I111" s="842" t="s">
        <v>933</v>
      </c>
      <c r="J111" s="842"/>
      <c r="K111" s="842"/>
      <c r="L111" s="286"/>
    </row>
    <row r="112" spans="1:12" s="286" customFormat="1" ht="24.75" customHeight="1">
      <c r="A112" s="290"/>
      <c r="B112" s="151"/>
      <c r="C112" s="151"/>
      <c r="D112" s="151"/>
      <c r="E112" s="292" t="s">
        <v>24</v>
      </c>
      <c r="F112" s="293"/>
      <c r="G112" s="292" t="s">
        <v>919</v>
      </c>
      <c r="H112" s="291"/>
      <c r="L112" s="291"/>
    </row>
    <row r="113" spans="1:12" ht="24.75" customHeight="1">
      <c r="A113" s="285" t="s">
        <v>847</v>
      </c>
      <c r="B113" s="282"/>
      <c r="C113" s="282"/>
      <c r="D113" s="282"/>
      <c r="E113" s="281"/>
      <c r="F113" s="281"/>
      <c r="G113" s="281"/>
      <c r="H113" s="306"/>
      <c r="L113" s="306"/>
    </row>
    <row r="114" spans="2:12" s="279" customFormat="1" ht="24.75" customHeight="1">
      <c r="B114" s="279" t="s">
        <v>848</v>
      </c>
      <c r="E114" s="719">
        <v>366699827.97</v>
      </c>
      <c r="F114" s="733"/>
      <c r="G114" s="719">
        <v>336720127.38</v>
      </c>
      <c r="H114" s="616"/>
      <c r="I114" s="279" t="s">
        <v>954</v>
      </c>
      <c r="L114" s="305"/>
    </row>
    <row r="115" spans="5:12" s="279" customFormat="1" ht="24.75" customHeight="1">
      <c r="E115" s="598"/>
      <c r="F115" s="615"/>
      <c r="G115" s="598"/>
      <c r="H115" s="616"/>
      <c r="I115" s="279" t="s">
        <v>955</v>
      </c>
      <c r="L115" s="305"/>
    </row>
    <row r="116" spans="5:12" s="279" customFormat="1" ht="24.75" customHeight="1">
      <c r="E116" s="598"/>
      <c r="F116" s="615"/>
      <c r="G116" s="598"/>
      <c r="H116" s="616"/>
      <c r="I116" s="279" t="s">
        <v>253</v>
      </c>
      <c r="L116" s="305"/>
    </row>
    <row r="117" spans="1:12" ht="24.75" customHeight="1">
      <c r="A117" s="841" t="s">
        <v>304</v>
      </c>
      <c r="B117" s="841"/>
      <c r="C117" s="841"/>
      <c r="D117" s="841"/>
      <c r="E117" s="841"/>
      <c r="F117" s="841"/>
      <c r="G117" s="841"/>
      <c r="H117" s="841"/>
      <c r="I117" s="841"/>
      <c r="J117" s="841"/>
      <c r="K117" s="841"/>
      <c r="L117" s="841"/>
    </row>
    <row r="118" spans="1:12" ht="24.75" customHeight="1">
      <c r="A118" s="285"/>
      <c r="E118" s="67"/>
      <c r="F118" s="67"/>
      <c r="G118" s="67"/>
      <c r="H118" s="67"/>
      <c r="I118" s="304"/>
      <c r="J118" s="95"/>
      <c r="K118" s="304"/>
      <c r="L118" s="67"/>
    </row>
    <row r="119" spans="1:12" ht="24.75" customHeight="1">
      <c r="A119" s="285" t="s">
        <v>146</v>
      </c>
      <c r="E119" s="67"/>
      <c r="F119" s="67"/>
      <c r="G119" s="67"/>
      <c r="H119" s="67"/>
      <c r="I119" s="67"/>
      <c r="J119" s="67"/>
      <c r="K119" s="67"/>
      <c r="L119" s="67"/>
    </row>
    <row r="120" spans="5:12" ht="24.75" customHeight="1">
      <c r="E120" s="53"/>
      <c r="F120" s="53"/>
      <c r="G120" s="287"/>
      <c r="H120" s="286"/>
      <c r="I120" s="53"/>
      <c r="J120" s="53"/>
      <c r="K120" s="287" t="s">
        <v>776</v>
      </c>
      <c r="L120" s="286"/>
    </row>
    <row r="121" spans="5:12" ht="24.75" customHeight="1">
      <c r="E121" s="794" t="s">
        <v>329</v>
      </c>
      <c r="F121" s="794"/>
      <c r="G121" s="794"/>
      <c r="H121" s="576"/>
      <c r="I121" s="794"/>
      <c r="J121" s="794"/>
      <c r="K121" s="794"/>
      <c r="L121" s="286"/>
    </row>
    <row r="122" spans="5:12" ht="24.75" customHeight="1">
      <c r="E122" s="794" t="s">
        <v>466</v>
      </c>
      <c r="F122" s="794"/>
      <c r="G122" s="794"/>
      <c r="H122" s="582"/>
      <c r="I122" s="794"/>
      <c r="J122" s="794"/>
      <c r="K122" s="794"/>
      <c r="L122" s="291"/>
    </row>
    <row r="123" spans="5:12" ht="24.75" customHeight="1">
      <c r="E123" s="795"/>
      <c r="F123" s="795" t="s">
        <v>454</v>
      </c>
      <c r="G123" s="795"/>
      <c r="H123" s="286"/>
      <c r="I123" s="842" t="s">
        <v>933</v>
      </c>
      <c r="J123" s="842"/>
      <c r="K123" s="842"/>
      <c r="L123" s="286"/>
    </row>
    <row r="124" spans="1:12" s="286" customFormat="1" ht="24.75" customHeight="1">
      <c r="A124" s="290"/>
      <c r="B124" s="151"/>
      <c r="C124" s="151"/>
      <c r="D124" s="151"/>
      <c r="E124" s="292" t="s">
        <v>24</v>
      </c>
      <c r="F124" s="293"/>
      <c r="G124" s="292" t="s">
        <v>919</v>
      </c>
      <c r="H124" s="291"/>
      <c r="L124" s="291"/>
    </row>
    <row r="125" spans="1:12" ht="24.75" customHeight="1">
      <c r="A125" s="285" t="s">
        <v>306</v>
      </c>
      <c r="B125" s="282"/>
      <c r="C125" s="282"/>
      <c r="D125" s="282"/>
      <c r="E125" s="281"/>
      <c r="F125" s="281"/>
      <c r="G125" s="281"/>
      <c r="H125" s="306"/>
      <c r="L125" s="306"/>
    </row>
    <row r="126" spans="2:12" s="279" customFormat="1" ht="24.75" customHeight="1">
      <c r="B126" s="279" t="s">
        <v>957</v>
      </c>
      <c r="E126" s="719"/>
      <c r="F126" s="615"/>
      <c r="G126" s="719"/>
      <c r="H126" s="613"/>
      <c r="I126" s="279" t="s">
        <v>330</v>
      </c>
      <c r="L126" s="280"/>
    </row>
    <row r="127" spans="2:8" s="279" customFormat="1" ht="24.75" customHeight="1">
      <c r="B127" s="279" t="s">
        <v>958</v>
      </c>
      <c r="E127" s="598">
        <v>2499010.08</v>
      </c>
      <c r="F127" s="598"/>
      <c r="G127" s="598">
        <v>2646566.47</v>
      </c>
      <c r="H127" s="595"/>
    </row>
    <row r="128" spans="2:12" s="279" customFormat="1" ht="24.75" customHeight="1">
      <c r="B128" s="279" t="s">
        <v>849</v>
      </c>
      <c r="E128" s="719">
        <v>3799552.39</v>
      </c>
      <c r="F128" s="598"/>
      <c r="G128" s="719">
        <v>3465591.49</v>
      </c>
      <c r="H128" s="595"/>
      <c r="I128" s="279" t="s">
        <v>959</v>
      </c>
      <c r="L128" s="305"/>
    </row>
    <row r="129" spans="5:12" s="279" customFormat="1" ht="24.75" customHeight="1">
      <c r="E129" s="598"/>
      <c r="F129" s="615"/>
      <c r="G129" s="598"/>
      <c r="H129" s="616"/>
      <c r="I129" s="279" t="s">
        <v>450</v>
      </c>
      <c r="L129" s="305"/>
    </row>
    <row r="130" spans="5:12" s="279" customFormat="1" ht="24.75" customHeight="1">
      <c r="E130" s="598"/>
      <c r="F130" s="615"/>
      <c r="G130" s="598"/>
      <c r="H130" s="616"/>
      <c r="I130" s="279" t="s">
        <v>960</v>
      </c>
      <c r="L130" s="305"/>
    </row>
    <row r="131" spans="2:12" s="279" customFormat="1" ht="24.75" customHeight="1">
      <c r="B131" s="279" t="s">
        <v>850</v>
      </c>
      <c r="E131" s="719">
        <v>3404119.62</v>
      </c>
      <c r="F131" s="615"/>
      <c r="G131" s="719">
        <v>2880404</v>
      </c>
      <c r="H131" s="616"/>
      <c r="I131" s="279" t="s">
        <v>961</v>
      </c>
      <c r="L131" s="305"/>
    </row>
    <row r="132" spans="5:12" s="279" customFormat="1" ht="24.75" customHeight="1">
      <c r="E132" s="598"/>
      <c r="F132" s="615"/>
      <c r="G132" s="598"/>
      <c r="H132" s="616"/>
      <c r="I132" s="279" t="s">
        <v>962</v>
      </c>
      <c r="L132" s="305"/>
    </row>
    <row r="133" spans="5:12" s="279" customFormat="1" ht="24.75" customHeight="1">
      <c r="E133" s="598"/>
      <c r="F133" s="615"/>
      <c r="G133" s="598"/>
      <c r="H133" s="616"/>
      <c r="I133" s="279" t="s">
        <v>963</v>
      </c>
      <c r="L133" s="305"/>
    </row>
    <row r="134" spans="2:12" s="279" customFormat="1" ht="24.75" customHeight="1">
      <c r="B134" s="279" t="s">
        <v>914</v>
      </c>
      <c r="E134" s="719">
        <v>11867083.67</v>
      </c>
      <c r="F134" s="615"/>
      <c r="G134" s="719">
        <v>9649163.7</v>
      </c>
      <c r="H134" s="616"/>
      <c r="I134" s="279" t="s">
        <v>964</v>
      </c>
      <c r="L134" s="305"/>
    </row>
    <row r="135" spans="2:12" s="279" customFormat="1" ht="24.75" customHeight="1">
      <c r="B135" s="279" t="s">
        <v>851</v>
      </c>
      <c r="E135" s="719">
        <v>4677218</v>
      </c>
      <c r="F135" s="615"/>
      <c r="G135" s="719">
        <v>4794489.31</v>
      </c>
      <c r="H135" s="616"/>
      <c r="I135" s="279" t="s">
        <v>965</v>
      </c>
      <c r="L135" s="305"/>
    </row>
    <row r="136" spans="2:12" s="279" customFormat="1" ht="24.75" customHeight="1">
      <c r="B136" s="279" t="s">
        <v>852</v>
      </c>
      <c r="E136" s="719">
        <v>1825153.25</v>
      </c>
      <c r="F136" s="615"/>
      <c r="G136" s="719">
        <v>1794319.43</v>
      </c>
      <c r="H136" s="616"/>
      <c r="L136" s="305"/>
    </row>
    <row r="137" spans="2:12" s="279" customFormat="1" ht="24.75" customHeight="1">
      <c r="B137" s="279" t="s">
        <v>777</v>
      </c>
      <c r="E137" s="719">
        <v>3125411.35</v>
      </c>
      <c r="F137" s="615"/>
      <c r="G137" s="719">
        <v>10908786.22</v>
      </c>
      <c r="H137" s="616"/>
      <c r="I137" s="279" t="s">
        <v>966</v>
      </c>
      <c r="L137" s="305"/>
    </row>
    <row r="138" spans="5:12" s="279" customFormat="1" ht="24.75" customHeight="1">
      <c r="E138" s="598"/>
      <c r="F138" s="615"/>
      <c r="G138" s="598"/>
      <c r="H138" s="616"/>
      <c r="I138" s="279" t="s">
        <v>967</v>
      </c>
      <c r="L138" s="305"/>
    </row>
    <row r="139" spans="2:12" s="279" customFormat="1" ht="24.75" customHeight="1">
      <c r="B139" s="458" t="s">
        <v>281</v>
      </c>
      <c r="E139" s="719">
        <v>1566927.86</v>
      </c>
      <c r="F139" s="615"/>
      <c r="G139" s="719">
        <v>1646422.8</v>
      </c>
      <c r="H139" s="616"/>
      <c r="I139" s="279" t="s">
        <v>298</v>
      </c>
      <c r="L139" s="305"/>
    </row>
    <row r="140" spans="2:12" s="279" customFormat="1" ht="24.75" customHeight="1">
      <c r="B140" s="458"/>
      <c r="E140" s="598"/>
      <c r="F140" s="615"/>
      <c r="G140" s="598"/>
      <c r="H140" s="616"/>
      <c r="I140" s="279" t="s">
        <v>299</v>
      </c>
      <c r="L140" s="305"/>
    </row>
    <row r="141" spans="2:12" s="279" customFormat="1" ht="24.75" customHeight="1">
      <c r="B141" s="279" t="s">
        <v>853</v>
      </c>
      <c r="E141" s="719">
        <v>10857844.26</v>
      </c>
      <c r="F141" s="615"/>
      <c r="G141" s="719">
        <v>11877587.98</v>
      </c>
      <c r="H141" s="616"/>
      <c r="I141" s="279" t="s">
        <v>968</v>
      </c>
      <c r="L141" s="305"/>
    </row>
    <row r="142" spans="2:12" s="279" customFormat="1" ht="24.75" customHeight="1">
      <c r="B142" s="279" t="s">
        <v>854</v>
      </c>
      <c r="E142" s="719">
        <v>9312.74</v>
      </c>
      <c r="F142" s="615"/>
      <c r="G142" s="719">
        <v>22880.38</v>
      </c>
      <c r="H142" s="616"/>
      <c r="I142" s="279" t="s">
        <v>969</v>
      </c>
      <c r="L142" s="305"/>
    </row>
    <row r="143" spans="5:12" s="279" customFormat="1" ht="24.75" customHeight="1">
      <c r="E143" s="719"/>
      <c r="F143" s="615"/>
      <c r="G143" s="719"/>
      <c r="H143" s="616"/>
      <c r="L143" s="305"/>
    </row>
    <row r="144" spans="5:12" ht="24.75" customHeight="1">
      <c r="E144" s="720"/>
      <c r="F144" s="720"/>
      <c r="G144" s="721"/>
      <c r="H144" s="286"/>
      <c r="I144" s="53"/>
      <c r="J144" s="53"/>
      <c r="K144" s="287" t="s">
        <v>776</v>
      </c>
      <c r="L144" s="286"/>
    </row>
    <row r="145" spans="1:12" ht="24.75" customHeight="1">
      <c r="A145" s="278"/>
      <c r="B145" s="236"/>
      <c r="C145" s="236"/>
      <c r="D145" s="279"/>
      <c r="E145" s="794" t="s">
        <v>329</v>
      </c>
      <c r="F145" s="794"/>
      <c r="G145" s="794"/>
      <c r="H145" s="576"/>
      <c r="I145" s="794"/>
      <c r="J145" s="794"/>
      <c r="K145" s="794"/>
      <c r="L145" s="308"/>
    </row>
    <row r="146" spans="1:12" ht="24.75" customHeight="1">
      <c r="A146" s="278"/>
      <c r="B146" s="236"/>
      <c r="C146" s="236"/>
      <c r="D146" s="279"/>
      <c r="E146" s="794" t="s">
        <v>466</v>
      </c>
      <c r="F146" s="794"/>
      <c r="G146" s="794"/>
      <c r="H146" s="582"/>
      <c r="I146" s="794"/>
      <c r="J146" s="794"/>
      <c r="K146" s="794"/>
      <c r="L146" s="308"/>
    </row>
    <row r="147" spans="1:12" ht="24.75" customHeight="1">
      <c r="A147" s="278"/>
      <c r="B147" s="236"/>
      <c r="C147" s="236"/>
      <c r="D147" s="279"/>
      <c r="E147" s="795"/>
      <c r="F147" s="795" t="s">
        <v>28</v>
      </c>
      <c r="G147" s="795"/>
      <c r="H147" s="286"/>
      <c r="I147" s="842" t="s">
        <v>933</v>
      </c>
      <c r="J147" s="842"/>
      <c r="K147" s="842"/>
      <c r="L147" s="308"/>
    </row>
    <row r="148" spans="1:12" ht="24.75" customHeight="1">
      <c r="A148" s="278"/>
      <c r="B148" s="236"/>
      <c r="C148" s="236"/>
      <c r="D148" s="279"/>
      <c r="E148" s="292" t="s">
        <v>24</v>
      </c>
      <c r="F148" s="293"/>
      <c r="G148" s="292" t="s">
        <v>919</v>
      </c>
      <c r="H148" s="291"/>
      <c r="I148" s="286"/>
      <c r="J148" s="286"/>
      <c r="K148" s="286"/>
      <c r="L148" s="308"/>
    </row>
    <row r="149" spans="1:12" ht="24.75" customHeight="1">
      <c r="A149" s="285" t="s">
        <v>847</v>
      </c>
      <c r="B149" s="282"/>
      <c r="C149" s="282"/>
      <c r="D149" s="279"/>
      <c r="E149" s="281"/>
      <c r="F149" s="281"/>
      <c r="G149" s="281"/>
      <c r="H149" s="306"/>
      <c r="L149" s="308"/>
    </row>
    <row r="150" spans="1:12" ht="24.75" customHeight="1">
      <c r="A150" s="279"/>
      <c r="B150" s="279" t="s">
        <v>848</v>
      </c>
      <c r="C150" s="279"/>
      <c r="D150" s="279"/>
      <c r="E150" s="719">
        <v>1427167135.25</v>
      </c>
      <c r="F150" s="615"/>
      <c r="G150" s="719">
        <v>1361056312.95</v>
      </c>
      <c r="H150" s="616"/>
      <c r="I150" s="279" t="s">
        <v>954</v>
      </c>
      <c r="J150" s="279"/>
      <c r="K150" s="279"/>
      <c r="L150" s="308"/>
    </row>
    <row r="151" spans="1:12" ht="24.75" customHeight="1">
      <c r="A151" s="279"/>
      <c r="B151" s="279"/>
      <c r="C151" s="279"/>
      <c r="D151" s="279"/>
      <c r="E151" s="598"/>
      <c r="F151" s="615"/>
      <c r="G151" s="598"/>
      <c r="H151" s="616"/>
      <c r="I151" s="279" t="s">
        <v>955</v>
      </c>
      <c r="J151" s="279"/>
      <c r="K151" s="279"/>
      <c r="L151" s="308"/>
    </row>
    <row r="152" spans="1:12" ht="24.75" customHeight="1">
      <c r="A152" s="279"/>
      <c r="B152" s="279"/>
      <c r="C152" s="279"/>
      <c r="D152" s="279"/>
      <c r="E152" s="598"/>
      <c r="F152" s="615"/>
      <c r="G152" s="598"/>
      <c r="H152" s="616"/>
      <c r="I152" s="279" t="s">
        <v>956</v>
      </c>
      <c r="J152" s="279"/>
      <c r="K152" s="279"/>
      <c r="L152" s="308"/>
    </row>
    <row r="153" spans="1:12" ht="24.75" customHeight="1">
      <c r="A153" s="279"/>
      <c r="B153" s="279" t="s">
        <v>957</v>
      </c>
      <c r="C153" s="279"/>
      <c r="D153" s="279"/>
      <c r="E153" s="719"/>
      <c r="F153" s="615"/>
      <c r="G153" s="719"/>
      <c r="H153" s="613"/>
      <c r="I153" s="279"/>
      <c r="J153" s="279"/>
      <c r="K153" s="279"/>
      <c r="L153" s="308"/>
    </row>
    <row r="154" spans="1:12" ht="24.75" customHeight="1">
      <c r="A154" s="279"/>
      <c r="B154" s="279" t="s">
        <v>958</v>
      </c>
      <c r="C154" s="279"/>
      <c r="D154" s="279"/>
      <c r="E154" s="598">
        <v>9693417.32</v>
      </c>
      <c r="F154" s="598"/>
      <c r="G154" s="598">
        <v>9930852.12</v>
      </c>
      <c r="H154" s="595"/>
      <c r="I154" s="279" t="s">
        <v>330</v>
      </c>
      <c r="J154" s="279"/>
      <c r="K154" s="279"/>
      <c r="L154" s="308"/>
    </row>
    <row r="155" spans="1:12" ht="24.75" customHeight="1">
      <c r="A155" s="278"/>
      <c r="B155" s="236"/>
      <c r="C155" s="236"/>
      <c r="D155" s="279"/>
      <c r="E155" s="307"/>
      <c r="F155" s="305"/>
      <c r="G155" s="307"/>
      <c r="H155" s="308"/>
      <c r="I155" s="307"/>
      <c r="J155" s="305"/>
      <c r="K155" s="307"/>
      <c r="L155" s="308"/>
    </row>
    <row r="156" spans="1:12" ht="24.75" customHeight="1">
      <c r="A156" s="278"/>
      <c r="B156" s="236"/>
      <c r="C156" s="236"/>
      <c r="D156" s="279"/>
      <c r="E156" s="307"/>
      <c r="F156" s="305"/>
      <c r="G156" s="307"/>
      <c r="H156" s="308"/>
      <c r="I156" s="307"/>
      <c r="J156" s="305"/>
      <c r="K156" s="307"/>
      <c r="L156" s="308"/>
    </row>
    <row r="157" spans="1:12" ht="24.75" customHeight="1">
      <c r="A157" s="278"/>
      <c r="B157" s="236"/>
      <c r="C157" s="236"/>
      <c r="D157" s="279"/>
      <c r="E157" s="307"/>
      <c r="F157" s="305"/>
      <c r="G157" s="307"/>
      <c r="H157" s="308"/>
      <c r="I157" s="307"/>
      <c r="J157" s="305"/>
      <c r="K157" s="307"/>
      <c r="L157" s="308"/>
    </row>
    <row r="158" spans="1:12" ht="24.75" customHeight="1">
      <c r="A158" s="841" t="s">
        <v>90</v>
      </c>
      <c r="B158" s="841"/>
      <c r="C158" s="841"/>
      <c r="D158" s="841"/>
      <c r="E158" s="841"/>
      <c r="F158" s="841"/>
      <c r="G158" s="841"/>
      <c r="H158" s="841"/>
      <c r="I158" s="841"/>
      <c r="J158" s="841"/>
      <c r="K158" s="841"/>
      <c r="L158" s="841"/>
    </row>
    <row r="159" spans="1:12" ht="24.75" customHeight="1">
      <c r="A159" s="285"/>
      <c r="E159" s="67"/>
      <c r="F159" s="67"/>
      <c r="G159" s="67"/>
      <c r="H159" s="67"/>
      <c r="I159" s="304"/>
      <c r="J159" s="95"/>
      <c r="K159" s="304"/>
      <c r="L159" s="67"/>
    </row>
    <row r="160" spans="1:12" ht="24.75" customHeight="1">
      <c r="A160" s="285" t="s">
        <v>146</v>
      </c>
      <c r="E160" s="67"/>
      <c r="F160" s="67"/>
      <c r="G160" s="67"/>
      <c r="H160" s="67"/>
      <c r="I160" s="67"/>
      <c r="J160" s="67"/>
      <c r="K160" s="67"/>
      <c r="L160" s="67"/>
    </row>
    <row r="161" spans="5:12" ht="24.75" customHeight="1">
      <c r="E161" s="53"/>
      <c r="F161" s="53"/>
      <c r="G161" s="287"/>
      <c r="H161" s="286"/>
      <c r="I161" s="53"/>
      <c r="J161" s="53"/>
      <c r="K161" s="287" t="s">
        <v>776</v>
      </c>
      <c r="L161" s="286"/>
    </row>
    <row r="162" spans="1:12" ht="24.75" customHeight="1">
      <c r="A162" s="278"/>
      <c r="B162" s="236"/>
      <c r="C162" s="236"/>
      <c r="D162" s="279"/>
      <c r="E162" s="794" t="s">
        <v>329</v>
      </c>
      <c r="F162" s="794"/>
      <c r="G162" s="794"/>
      <c r="H162" s="576"/>
      <c r="I162" s="794"/>
      <c r="J162" s="794"/>
      <c r="K162" s="794"/>
      <c r="L162" s="308"/>
    </row>
    <row r="163" spans="1:12" ht="24.75" customHeight="1">
      <c r="A163" s="278"/>
      <c r="B163" s="236"/>
      <c r="C163" s="236"/>
      <c r="D163" s="279"/>
      <c r="E163" s="794" t="s">
        <v>466</v>
      </c>
      <c r="F163" s="794"/>
      <c r="G163" s="794"/>
      <c r="H163" s="582"/>
      <c r="I163" s="794"/>
      <c r="J163" s="794"/>
      <c r="K163" s="794"/>
      <c r="L163" s="308"/>
    </row>
    <row r="164" spans="1:12" ht="24.75" customHeight="1">
      <c r="A164" s="278"/>
      <c r="B164" s="236"/>
      <c r="C164" s="236"/>
      <c r="D164" s="279"/>
      <c r="E164" s="795"/>
      <c r="F164" s="795" t="s">
        <v>28</v>
      </c>
      <c r="G164" s="795"/>
      <c r="H164" s="286"/>
      <c r="I164" s="842" t="s">
        <v>933</v>
      </c>
      <c r="J164" s="842"/>
      <c r="K164" s="842"/>
      <c r="L164" s="308"/>
    </row>
    <row r="165" spans="1:12" ht="24.75" customHeight="1">
      <c r="A165" s="278"/>
      <c r="B165" s="236"/>
      <c r="C165" s="236"/>
      <c r="D165" s="279"/>
      <c r="E165" s="575" t="s">
        <v>24</v>
      </c>
      <c r="F165" s="293"/>
      <c r="G165" s="575" t="s">
        <v>919</v>
      </c>
      <c r="H165" s="291"/>
      <c r="I165" s="286"/>
      <c r="J165" s="286"/>
      <c r="K165" s="286"/>
      <c r="L165" s="308"/>
    </row>
    <row r="166" spans="1:12" ht="24.75" customHeight="1">
      <c r="A166" s="285" t="s">
        <v>306</v>
      </c>
      <c r="B166" s="282"/>
      <c r="C166" s="282"/>
      <c r="D166" s="279"/>
      <c r="E166" s="281"/>
      <c r="F166" s="281"/>
      <c r="G166" s="281"/>
      <c r="H166" s="306"/>
      <c r="L166" s="308"/>
    </row>
    <row r="167" spans="1:12" ht="24.75" customHeight="1">
      <c r="A167" s="279"/>
      <c r="B167" s="279" t="s">
        <v>849</v>
      </c>
      <c r="C167" s="279"/>
      <c r="D167" s="279"/>
      <c r="E167" s="719">
        <v>15354399.69</v>
      </c>
      <c r="F167" s="598"/>
      <c r="G167" s="719">
        <v>13733402.02</v>
      </c>
      <c r="H167" s="595"/>
      <c r="I167" s="279" t="s">
        <v>959</v>
      </c>
      <c r="J167" s="279"/>
      <c r="K167" s="279"/>
      <c r="L167" s="308"/>
    </row>
    <row r="168" spans="1:12" ht="24.75" customHeight="1">
      <c r="A168" s="279"/>
      <c r="B168" s="279"/>
      <c r="C168" s="279"/>
      <c r="D168" s="279"/>
      <c r="E168" s="598"/>
      <c r="F168" s="615"/>
      <c r="G168" s="598"/>
      <c r="H168" s="616"/>
      <c r="I168" s="279" t="s">
        <v>450</v>
      </c>
      <c r="J168" s="279"/>
      <c r="K168" s="279"/>
      <c r="L168" s="308"/>
    </row>
    <row r="169" spans="1:12" ht="24.75" customHeight="1">
      <c r="A169" s="279"/>
      <c r="B169" s="279"/>
      <c r="C169" s="279"/>
      <c r="D169" s="279"/>
      <c r="E169" s="598"/>
      <c r="F169" s="615"/>
      <c r="G169" s="598"/>
      <c r="H169" s="616"/>
      <c r="I169" s="279" t="s">
        <v>960</v>
      </c>
      <c r="J169" s="279"/>
      <c r="K169" s="279"/>
      <c r="L169" s="308"/>
    </row>
    <row r="170" spans="1:12" ht="24.75" customHeight="1">
      <c r="A170" s="279"/>
      <c r="B170" s="279" t="s">
        <v>850</v>
      </c>
      <c r="C170" s="279"/>
      <c r="D170" s="279"/>
      <c r="E170" s="719">
        <v>11184888.12</v>
      </c>
      <c r="F170" s="615"/>
      <c r="G170" s="719">
        <v>10468774.86</v>
      </c>
      <c r="H170" s="616"/>
      <c r="I170" s="279" t="s">
        <v>961</v>
      </c>
      <c r="J170" s="279"/>
      <c r="K170" s="279"/>
      <c r="L170" s="308"/>
    </row>
    <row r="171" spans="1:12" ht="24.75" customHeight="1">
      <c r="A171" s="279"/>
      <c r="B171" s="279"/>
      <c r="C171" s="279"/>
      <c r="D171" s="279"/>
      <c r="E171" s="598"/>
      <c r="F171" s="615"/>
      <c r="G171" s="598"/>
      <c r="H171" s="616"/>
      <c r="I171" s="279" t="s">
        <v>962</v>
      </c>
      <c r="J171" s="279"/>
      <c r="K171" s="279"/>
      <c r="L171" s="308"/>
    </row>
    <row r="172" spans="1:12" ht="24.75" customHeight="1">
      <c r="A172" s="279"/>
      <c r="B172" s="279"/>
      <c r="C172" s="279"/>
      <c r="D172" s="279"/>
      <c r="E172" s="598"/>
      <c r="F172" s="615"/>
      <c r="G172" s="598"/>
      <c r="H172" s="616"/>
      <c r="I172" s="279" t="s">
        <v>963</v>
      </c>
      <c r="J172" s="279"/>
      <c r="K172" s="279"/>
      <c r="L172" s="308"/>
    </row>
    <row r="173" spans="1:12" ht="24.75" customHeight="1">
      <c r="A173" s="279"/>
      <c r="B173" s="279" t="s">
        <v>914</v>
      </c>
      <c r="C173" s="279"/>
      <c r="D173" s="279"/>
      <c r="E173" s="719">
        <v>54829976.12</v>
      </c>
      <c r="F173" s="615"/>
      <c r="G173" s="719">
        <v>30359809.9</v>
      </c>
      <c r="H173" s="616"/>
      <c r="I173" s="279" t="s">
        <v>964</v>
      </c>
      <c r="J173" s="279"/>
      <c r="K173" s="279"/>
      <c r="L173" s="308"/>
    </row>
    <row r="174" spans="1:12" ht="24.75" customHeight="1">
      <c r="A174" s="279"/>
      <c r="B174" s="279" t="s">
        <v>851</v>
      </c>
      <c r="C174" s="279"/>
      <c r="D174" s="279"/>
      <c r="E174" s="719">
        <v>17127302.27</v>
      </c>
      <c r="F174" s="615"/>
      <c r="G174" s="719">
        <v>18595265.31</v>
      </c>
      <c r="H174" s="616"/>
      <c r="I174" s="279" t="s">
        <v>965</v>
      </c>
      <c r="J174" s="279"/>
      <c r="K174" s="279"/>
      <c r="L174" s="308"/>
    </row>
    <row r="175" spans="1:12" ht="24.75" customHeight="1">
      <c r="A175" s="279"/>
      <c r="B175" s="279" t="s">
        <v>852</v>
      </c>
      <c r="C175" s="279"/>
      <c r="D175" s="279"/>
      <c r="E175" s="719">
        <v>6765827.92</v>
      </c>
      <c r="F175" s="615"/>
      <c r="G175" s="719">
        <v>6526186.28</v>
      </c>
      <c r="H175" s="616"/>
      <c r="I175" s="279"/>
      <c r="J175" s="279"/>
      <c r="K175" s="279"/>
      <c r="L175" s="308"/>
    </row>
    <row r="176" spans="1:12" ht="24.75" customHeight="1">
      <c r="A176" s="279"/>
      <c r="B176" s="279" t="s">
        <v>777</v>
      </c>
      <c r="C176" s="279"/>
      <c r="D176" s="279"/>
      <c r="E176" s="719">
        <v>60627102.76</v>
      </c>
      <c r="F176" s="615"/>
      <c r="G176" s="719">
        <v>34623379.21</v>
      </c>
      <c r="H176" s="616"/>
      <c r="I176" s="279" t="s">
        <v>966</v>
      </c>
      <c r="J176" s="279"/>
      <c r="K176" s="279"/>
      <c r="L176" s="308"/>
    </row>
    <row r="177" spans="1:12" ht="24.75" customHeight="1">
      <c r="A177" s="279"/>
      <c r="B177" s="279"/>
      <c r="C177" s="279"/>
      <c r="D177" s="279"/>
      <c r="E177" s="598"/>
      <c r="F177" s="615"/>
      <c r="G177" s="598"/>
      <c r="H177" s="616"/>
      <c r="I177" s="279" t="s">
        <v>967</v>
      </c>
      <c r="J177" s="279"/>
      <c r="K177" s="279"/>
      <c r="L177" s="308"/>
    </row>
    <row r="178" spans="1:12" ht="24.75" customHeight="1">
      <c r="A178" s="279"/>
      <c r="B178" s="458" t="s">
        <v>281</v>
      </c>
      <c r="C178" s="279"/>
      <c r="D178" s="279"/>
      <c r="E178" s="719">
        <v>2634632.78</v>
      </c>
      <c r="F178" s="615"/>
      <c r="G178" s="719">
        <v>3457393.18</v>
      </c>
      <c r="H178" s="616"/>
      <c r="I178" s="279" t="s">
        <v>298</v>
      </c>
      <c r="J178" s="279"/>
      <c r="K178" s="279"/>
      <c r="L178" s="308"/>
    </row>
    <row r="179" spans="1:12" ht="24.75" customHeight="1">
      <c r="A179" s="279"/>
      <c r="B179" s="458"/>
      <c r="C179" s="279"/>
      <c r="D179" s="279"/>
      <c r="E179" s="598"/>
      <c r="F179" s="615"/>
      <c r="G179" s="598"/>
      <c r="H179" s="616"/>
      <c r="I179" s="279" t="s">
        <v>299</v>
      </c>
      <c r="J179" s="279"/>
      <c r="K179" s="279"/>
      <c r="L179" s="308"/>
    </row>
    <row r="180" spans="1:12" ht="24.75" customHeight="1">
      <c r="A180" s="279"/>
      <c r="B180" s="279" t="s">
        <v>853</v>
      </c>
      <c r="C180" s="279"/>
      <c r="D180" s="279"/>
      <c r="E180" s="719">
        <v>34465303.61</v>
      </c>
      <c r="F180" s="615"/>
      <c r="G180" s="719">
        <v>34618521.92</v>
      </c>
      <c r="H180" s="616"/>
      <c r="I180" s="279" t="s">
        <v>968</v>
      </c>
      <c r="J180" s="279"/>
      <c r="K180" s="279"/>
      <c r="L180" s="308"/>
    </row>
    <row r="181" spans="1:12" ht="24.75" customHeight="1">
      <c r="A181" s="279"/>
      <c r="B181" s="279" t="s">
        <v>854</v>
      </c>
      <c r="C181" s="279"/>
      <c r="D181" s="279"/>
      <c r="E181" s="719">
        <v>1885240.84</v>
      </c>
      <c r="F181" s="615"/>
      <c r="G181" s="719">
        <v>1156552.64</v>
      </c>
      <c r="H181" s="616"/>
      <c r="I181" s="279" t="s">
        <v>969</v>
      </c>
      <c r="J181" s="279"/>
      <c r="K181" s="279"/>
      <c r="L181" s="308"/>
    </row>
    <row r="182" spans="1:12" ht="24.75" customHeight="1">
      <c r="A182" s="279"/>
      <c r="B182" s="279"/>
      <c r="C182" s="279"/>
      <c r="D182" s="279"/>
      <c r="E182" s="719"/>
      <c r="F182" s="615"/>
      <c r="G182" s="719"/>
      <c r="H182" s="616"/>
      <c r="I182" s="279"/>
      <c r="J182" s="279"/>
      <c r="K182" s="279"/>
      <c r="L182" s="308"/>
    </row>
    <row r="183" spans="1:12" ht="24.75" customHeight="1">
      <c r="A183" s="278"/>
      <c r="B183" s="236"/>
      <c r="C183" s="236"/>
      <c r="D183" s="279"/>
      <c r="E183" s="307"/>
      <c r="F183" s="305"/>
      <c r="G183" s="307"/>
      <c r="H183" s="308"/>
      <c r="I183" s="307"/>
      <c r="J183" s="305"/>
      <c r="K183" s="307"/>
      <c r="L183" s="308"/>
    </row>
    <row r="184" spans="1:12" ht="24.75" customHeight="1">
      <c r="A184" s="278"/>
      <c r="B184" s="236"/>
      <c r="C184" s="236"/>
      <c r="D184" s="279"/>
      <c r="E184" s="307"/>
      <c r="F184" s="305"/>
      <c r="G184" s="307"/>
      <c r="H184" s="308"/>
      <c r="I184" s="307"/>
      <c r="J184" s="305"/>
      <c r="K184" s="307"/>
      <c r="L184" s="308"/>
    </row>
    <row r="185" spans="1:12" ht="24.75" customHeight="1">
      <c r="A185" s="236"/>
      <c r="B185" s="236" t="s">
        <v>57</v>
      </c>
      <c r="C185" s="236"/>
      <c r="D185" s="236"/>
      <c r="E185" s="236"/>
      <c r="F185" s="236"/>
      <c r="G185" s="236"/>
      <c r="H185" s="236"/>
      <c r="I185" s="236"/>
      <c r="J185" s="236"/>
      <c r="K185" s="236"/>
      <c r="L185" s="236"/>
    </row>
    <row r="186" spans="1:12" ht="24.75" customHeight="1">
      <c r="A186" s="236" t="s">
        <v>303</v>
      </c>
      <c r="B186" s="236"/>
      <c r="C186" s="236"/>
      <c r="D186" s="236"/>
      <c r="E186" s="236"/>
      <c r="F186" s="236"/>
      <c r="G186" s="236"/>
      <c r="H186" s="236"/>
      <c r="I186" s="236"/>
      <c r="J186" s="236"/>
      <c r="K186" s="236"/>
      <c r="L186" s="236"/>
    </row>
    <row r="187" ht="24.75" customHeight="1">
      <c r="A187" s="284" t="s">
        <v>282</v>
      </c>
    </row>
    <row r="188" ht="24.75" customHeight="1"/>
    <row r="191" spans="4:11" s="280" customFormat="1" ht="27" customHeight="1">
      <c r="D191" s="309"/>
      <c r="E191" s="309"/>
      <c r="F191" s="309"/>
      <c r="G191" s="276"/>
      <c r="I191" s="309"/>
      <c r="J191" s="309"/>
      <c r="K191" s="276"/>
    </row>
    <row r="192" spans="4:11" s="280" customFormat="1" ht="27" customHeight="1">
      <c r="D192" s="309"/>
      <c r="E192" s="309"/>
      <c r="F192" s="309"/>
      <c r="G192" s="310"/>
      <c r="I192" s="309"/>
      <c r="J192" s="309"/>
      <c r="K192" s="310"/>
    </row>
    <row r="193" spans="4:11" s="280" customFormat="1" ht="27" customHeight="1">
      <c r="D193" s="309"/>
      <c r="E193" s="309"/>
      <c r="F193" s="309"/>
      <c r="G193" s="310"/>
      <c r="I193" s="309"/>
      <c r="J193" s="309"/>
      <c r="K193" s="310"/>
    </row>
  </sheetData>
  <sheetProtection/>
  <mergeCells count="15">
    <mergeCell ref="I164:K164"/>
    <mergeCell ref="I59:K59"/>
    <mergeCell ref="A77:L77"/>
    <mergeCell ref="I83:K83"/>
    <mergeCell ref="I111:K111"/>
    <mergeCell ref="A117:L117"/>
    <mergeCell ref="I123:K123"/>
    <mergeCell ref="A1:L1"/>
    <mergeCell ref="I9:K9"/>
    <mergeCell ref="I11:K11"/>
    <mergeCell ref="I21:K21"/>
    <mergeCell ref="A36:L36"/>
    <mergeCell ref="I43:K43"/>
    <mergeCell ref="I147:K147"/>
    <mergeCell ref="A158:L158"/>
  </mergeCells>
  <printOptions/>
  <pageMargins left="0.6692913385826772" right="0.2755905511811024" top="0.5905511811023623" bottom="0.31496062992125984" header="0.2362204724409449" footer="0.1968503937007874"/>
  <pageSetup horizontalDpi="600" verticalDpi="600" orientation="portrait" paperSize="9" scale="80" r:id="rId2"/>
  <rowBreaks count="3" manualBreakCount="3">
    <brk id="35" max="255" man="1"/>
    <brk id="76" max="255" man="1"/>
    <brk id="116" max="255" man="1"/>
  </rowBreaks>
  <drawing r:id="rId1"/>
</worksheet>
</file>

<file path=xl/worksheets/sheet12.xml><?xml version="1.0" encoding="utf-8"?>
<worksheet xmlns="http://schemas.openxmlformats.org/spreadsheetml/2006/main" xmlns:r="http://schemas.openxmlformats.org/officeDocument/2006/relationships">
  <dimension ref="A1:W43"/>
  <sheetViews>
    <sheetView zoomScale="80" zoomScaleNormal="80" zoomScalePageLayoutView="0" workbookViewId="0" topLeftCell="A26">
      <selection activeCell="F21" sqref="F21"/>
    </sheetView>
  </sheetViews>
  <sheetFormatPr defaultColWidth="9.140625" defaultRowHeight="24" customHeight="1"/>
  <cols>
    <col min="1" max="1" width="20.28125" style="441" customWidth="1"/>
    <col min="2" max="2" width="15.421875" style="441" customWidth="1"/>
    <col min="3" max="3" width="0.85546875" style="441" customWidth="1"/>
    <col min="4" max="4" width="11.28125" style="441" bestFit="1" customWidth="1"/>
    <col min="5" max="5" width="0.85546875" style="441" customWidth="1"/>
    <col min="6" max="6" width="11.28125" style="441" customWidth="1"/>
    <col min="7" max="7" width="0.85546875" style="441" customWidth="1"/>
    <col min="8" max="8" width="11.7109375" style="441" customWidth="1"/>
    <col min="9" max="9" width="0.85546875" style="441" customWidth="1"/>
    <col min="10" max="10" width="12.00390625" style="441" customWidth="1"/>
    <col min="11" max="11" width="0.85546875" style="441" customWidth="1"/>
    <col min="12" max="12" width="11.28125" style="441" customWidth="1"/>
    <col min="13" max="13" width="0.85546875" style="441" customWidth="1"/>
    <col min="14" max="14" width="9.8515625" style="441" bestFit="1" customWidth="1"/>
    <col min="15" max="15" width="1.28515625" style="441" customWidth="1"/>
    <col min="16" max="16" width="11.28125" style="441" customWidth="1"/>
    <col min="17" max="17" width="0.85546875" style="441" customWidth="1"/>
    <col min="18" max="18" width="9.8515625" style="441" bestFit="1" customWidth="1"/>
    <col min="19" max="19" width="1.28515625" style="441" customWidth="1"/>
    <col min="20" max="20" width="12.421875" style="441" customWidth="1"/>
    <col min="21" max="21" width="1.1484375" style="441" customWidth="1"/>
    <col min="22" max="22" width="12.8515625" style="441" customWidth="1"/>
    <col min="23" max="23" width="1.57421875" style="441" customWidth="1"/>
    <col min="24" max="16384" width="9.140625" style="441" customWidth="1"/>
  </cols>
  <sheetData>
    <row r="1" spans="1:23" ht="25.5" customHeight="1">
      <c r="A1" s="845" t="s">
        <v>91</v>
      </c>
      <c r="B1" s="845"/>
      <c r="C1" s="845"/>
      <c r="D1" s="845"/>
      <c r="E1" s="845"/>
      <c r="F1" s="845"/>
      <c r="G1" s="845"/>
      <c r="H1" s="845"/>
      <c r="I1" s="845"/>
      <c r="J1" s="845"/>
      <c r="K1" s="845"/>
      <c r="L1" s="845"/>
      <c r="M1" s="845"/>
      <c r="N1" s="845"/>
      <c r="O1" s="845"/>
      <c r="P1" s="845"/>
      <c r="Q1" s="845"/>
      <c r="R1" s="845"/>
      <c r="S1" s="845"/>
      <c r="T1" s="845"/>
      <c r="U1" s="845"/>
      <c r="V1" s="845"/>
      <c r="W1" s="449"/>
    </row>
    <row r="2" spans="1:23" ht="25.5" customHeight="1">
      <c r="A2" s="450"/>
      <c r="B2" s="450"/>
      <c r="C2" s="450"/>
      <c r="D2" s="450"/>
      <c r="E2" s="450"/>
      <c r="F2" s="450"/>
      <c r="G2" s="450"/>
      <c r="H2" s="450"/>
      <c r="I2" s="450"/>
      <c r="J2" s="450"/>
      <c r="K2" s="450"/>
      <c r="L2" s="450"/>
      <c r="M2" s="450"/>
      <c r="N2" s="450"/>
      <c r="O2" s="450"/>
      <c r="P2" s="450"/>
      <c r="Q2" s="450"/>
      <c r="R2" s="450"/>
      <c r="S2" s="450"/>
      <c r="T2" s="450"/>
      <c r="U2" s="450"/>
      <c r="V2" s="450"/>
      <c r="W2" s="449"/>
    </row>
    <row r="3" spans="1:2" ht="25.5" customHeight="1">
      <c r="A3" s="651" t="s">
        <v>283</v>
      </c>
      <c r="B3" s="650"/>
    </row>
    <row r="4" s="650" customFormat="1" ht="25.5" customHeight="1">
      <c r="A4" s="650" t="s">
        <v>193</v>
      </c>
    </row>
    <row r="5" spans="10:23" s="650" customFormat="1" ht="25.5" customHeight="1">
      <c r="J5" s="801"/>
      <c r="V5" s="802" t="s">
        <v>482</v>
      </c>
      <c r="W5" s="802"/>
    </row>
    <row r="6" spans="4:23" s="650" customFormat="1" ht="25.5" customHeight="1">
      <c r="D6" s="803" t="s">
        <v>701</v>
      </c>
      <c r="E6" s="803"/>
      <c r="F6" s="803"/>
      <c r="H6" s="803" t="s">
        <v>519</v>
      </c>
      <c r="I6" s="803"/>
      <c r="J6" s="803"/>
      <c r="L6" s="803" t="s">
        <v>808</v>
      </c>
      <c r="M6" s="803"/>
      <c r="N6" s="803"/>
      <c r="P6" s="803" t="s">
        <v>187</v>
      </c>
      <c r="Q6" s="803"/>
      <c r="R6" s="803"/>
      <c r="T6" s="803" t="s">
        <v>722</v>
      </c>
      <c r="U6" s="803"/>
      <c r="V6" s="803"/>
      <c r="W6" s="804"/>
    </row>
    <row r="7" spans="4:23" ht="25.5" customHeight="1">
      <c r="D7" s="448" t="s">
        <v>929</v>
      </c>
      <c r="E7" s="446">
        <v>2007</v>
      </c>
      <c r="F7" s="448" t="s">
        <v>588</v>
      </c>
      <c r="G7" s="442"/>
      <c r="H7" s="448" t="s">
        <v>929</v>
      </c>
      <c r="I7" s="446">
        <v>2007</v>
      </c>
      <c r="J7" s="448" t="s">
        <v>588</v>
      </c>
      <c r="K7" s="442"/>
      <c r="L7" s="448" t="s">
        <v>929</v>
      </c>
      <c r="M7" s="446">
        <v>2007</v>
      </c>
      <c r="N7" s="448" t="s">
        <v>588</v>
      </c>
      <c r="O7" s="442"/>
      <c r="P7" s="448" t="s">
        <v>929</v>
      </c>
      <c r="Q7" s="446">
        <v>2007</v>
      </c>
      <c r="R7" s="448" t="s">
        <v>588</v>
      </c>
      <c r="S7" s="442"/>
      <c r="T7" s="448" t="s">
        <v>929</v>
      </c>
      <c r="U7" s="446">
        <v>2007</v>
      </c>
      <c r="V7" s="448" t="s">
        <v>588</v>
      </c>
      <c r="W7" s="446"/>
    </row>
    <row r="8" spans="4:23" ht="25.5" customHeight="1">
      <c r="D8" s="447"/>
      <c r="E8" s="446"/>
      <c r="F8" s="447" t="s">
        <v>1062</v>
      </c>
      <c r="G8" s="442"/>
      <c r="H8" s="447"/>
      <c r="I8" s="446"/>
      <c r="J8" s="447" t="s">
        <v>1062</v>
      </c>
      <c r="K8" s="442"/>
      <c r="L8" s="447"/>
      <c r="M8" s="446"/>
      <c r="N8" s="447" t="s">
        <v>1062</v>
      </c>
      <c r="O8" s="442"/>
      <c r="P8" s="447"/>
      <c r="Q8" s="446"/>
      <c r="R8" s="447" t="s">
        <v>1062</v>
      </c>
      <c r="S8" s="442"/>
      <c r="T8" s="447"/>
      <c r="U8" s="446"/>
      <c r="V8" s="447" t="s">
        <v>1062</v>
      </c>
      <c r="W8" s="446"/>
    </row>
    <row r="9" spans="1:22" ht="25.5" customHeight="1">
      <c r="A9" s="441" t="s">
        <v>809</v>
      </c>
      <c r="D9" s="639">
        <v>1190501</v>
      </c>
      <c r="E9" s="639"/>
      <c r="F9" s="639">
        <v>1186382</v>
      </c>
      <c r="G9" s="639"/>
      <c r="H9" s="639">
        <v>1929353</v>
      </c>
      <c r="I9" s="639"/>
      <c r="J9" s="639">
        <v>1816184</v>
      </c>
      <c r="K9" s="639"/>
      <c r="L9" s="640">
        <v>68040</v>
      </c>
      <c r="M9" s="639"/>
      <c r="N9" s="641">
        <v>10245</v>
      </c>
      <c r="O9" s="639"/>
      <c r="P9" s="640">
        <v>148271</v>
      </c>
      <c r="Q9" s="639"/>
      <c r="R9" s="641">
        <v>0</v>
      </c>
      <c r="S9" s="633"/>
      <c r="T9" s="633">
        <f>D9+H9+L9+P9</f>
        <v>3336165</v>
      </c>
      <c r="U9" s="633"/>
      <c r="V9" s="633">
        <f>F9+J9+N9+R9</f>
        <v>3012811</v>
      </c>
    </row>
    <row r="10" spans="1:23" ht="25.5" customHeight="1">
      <c r="A10" s="441" t="s">
        <v>810</v>
      </c>
      <c r="D10" s="642">
        <v>-90835</v>
      </c>
      <c r="E10" s="639"/>
      <c r="F10" s="642">
        <v>-31684</v>
      </c>
      <c r="G10" s="639"/>
      <c r="H10" s="642">
        <v>-1724481</v>
      </c>
      <c r="I10" s="639"/>
      <c r="J10" s="642">
        <v>-1639853</v>
      </c>
      <c r="K10" s="639"/>
      <c r="L10" s="642">
        <v>-4851</v>
      </c>
      <c r="M10" s="639"/>
      <c r="N10" s="642">
        <v>-348</v>
      </c>
      <c r="O10" s="639"/>
      <c r="P10" s="642">
        <v>-142875</v>
      </c>
      <c r="Q10" s="639"/>
      <c r="R10" s="642">
        <v>0</v>
      </c>
      <c r="S10" s="633"/>
      <c r="T10" s="634">
        <f>D10+H10+L10+P10</f>
        <v>-1963042</v>
      </c>
      <c r="U10" s="633"/>
      <c r="V10" s="634">
        <f>F10+J10+N10+R10</f>
        <v>-1671885</v>
      </c>
      <c r="W10" s="445"/>
    </row>
    <row r="11" spans="1:22" ht="25.5" customHeight="1">
      <c r="A11" s="441" t="s">
        <v>811</v>
      </c>
      <c r="D11" s="633">
        <f>SUM(D9:D10)</f>
        <v>1099666</v>
      </c>
      <c r="E11" s="633"/>
      <c r="F11" s="633">
        <f>SUM(F9:F10)</f>
        <v>1154698</v>
      </c>
      <c r="G11" s="633"/>
      <c r="H11" s="633">
        <f>SUM(H9:H10)</f>
        <v>204872</v>
      </c>
      <c r="I11" s="633"/>
      <c r="J11" s="633">
        <f>SUM(J9:J10)</f>
        <v>176331</v>
      </c>
      <c r="K11" s="633"/>
      <c r="L11" s="633">
        <f>SUM(L9:L10)</f>
        <v>63189</v>
      </c>
      <c r="M11" s="633"/>
      <c r="N11" s="633">
        <f>SUM(N9:N10)</f>
        <v>9897</v>
      </c>
      <c r="O11" s="633"/>
      <c r="P11" s="633">
        <f>SUM(P9:P10)</f>
        <v>5396</v>
      </c>
      <c r="Q11" s="633"/>
      <c r="R11" s="633">
        <f>SUM(R9:R10)</f>
        <v>0</v>
      </c>
      <c r="S11" s="633"/>
      <c r="T11" s="633">
        <f>SUM(T9:T10)</f>
        <v>1373123</v>
      </c>
      <c r="U11" s="633"/>
      <c r="V11" s="633">
        <f>SUM(V9:V10)</f>
        <v>1340926</v>
      </c>
    </row>
    <row r="12" spans="1:23" ht="25.5" customHeight="1">
      <c r="A12" s="441" t="s">
        <v>812</v>
      </c>
      <c r="D12" s="633"/>
      <c r="E12" s="633"/>
      <c r="F12" s="633"/>
      <c r="G12" s="633"/>
      <c r="H12" s="633"/>
      <c r="I12" s="633"/>
      <c r="J12" s="633"/>
      <c r="K12" s="633"/>
      <c r="L12" s="633"/>
      <c r="M12" s="633"/>
      <c r="N12" s="633"/>
      <c r="O12" s="633"/>
      <c r="P12" s="633"/>
      <c r="Q12" s="633"/>
      <c r="R12" s="633"/>
      <c r="S12" s="633"/>
      <c r="T12" s="639">
        <v>-340559</v>
      </c>
      <c r="U12" s="639"/>
      <c r="V12" s="643">
        <v>-336808</v>
      </c>
      <c r="W12" s="444"/>
    </row>
    <row r="13" spans="1:23" ht="25.5" customHeight="1">
      <c r="A13" s="441" t="s">
        <v>813</v>
      </c>
      <c r="D13" s="633"/>
      <c r="E13" s="633"/>
      <c r="F13" s="633"/>
      <c r="G13" s="633"/>
      <c r="H13" s="633"/>
      <c r="I13" s="633"/>
      <c r="J13" s="633"/>
      <c r="K13" s="633"/>
      <c r="L13" s="633"/>
      <c r="M13" s="633"/>
      <c r="N13" s="633"/>
      <c r="O13" s="633"/>
      <c r="P13" s="633"/>
      <c r="Q13" s="633"/>
      <c r="R13" s="633"/>
      <c r="S13" s="633"/>
      <c r="T13" s="643">
        <v>-30967</v>
      </c>
      <c r="U13" s="643"/>
      <c r="V13" s="643">
        <v>-21546</v>
      </c>
      <c r="W13" s="444"/>
    </row>
    <row r="14" spans="1:22" ht="25.5" customHeight="1" thickBot="1">
      <c r="A14" s="441" t="s">
        <v>856</v>
      </c>
      <c r="D14" s="633"/>
      <c r="E14" s="633"/>
      <c r="F14" s="633"/>
      <c r="G14" s="633"/>
      <c r="H14" s="633"/>
      <c r="I14" s="633"/>
      <c r="J14" s="633"/>
      <c r="K14" s="633"/>
      <c r="L14" s="633"/>
      <c r="M14" s="633"/>
      <c r="N14" s="633"/>
      <c r="O14" s="633"/>
      <c r="P14" s="633"/>
      <c r="Q14" s="633"/>
      <c r="R14" s="633"/>
      <c r="S14" s="633"/>
      <c r="T14" s="636">
        <f>SUM(T11:T13)</f>
        <v>1001597</v>
      </c>
      <c r="U14" s="635"/>
      <c r="V14" s="636">
        <f>SUM(V11:V13)</f>
        <v>982572</v>
      </c>
    </row>
    <row r="15" spans="1:22" ht="25.5" customHeight="1" thickTop="1">
      <c r="A15" s="441" t="s">
        <v>855</v>
      </c>
      <c r="D15" s="738">
        <v>87199</v>
      </c>
      <c r="E15" s="738"/>
      <c r="F15" s="738">
        <v>73882</v>
      </c>
      <c r="G15" s="738"/>
      <c r="H15" s="738">
        <v>575879</v>
      </c>
      <c r="I15" s="738"/>
      <c r="J15" s="738">
        <v>493257</v>
      </c>
      <c r="K15" s="738"/>
      <c r="L15" s="738">
        <v>265582</v>
      </c>
      <c r="M15" s="738"/>
      <c r="N15" s="738">
        <v>257615</v>
      </c>
      <c r="O15" s="738"/>
      <c r="P15" s="738">
        <v>0</v>
      </c>
      <c r="Q15" s="738"/>
      <c r="R15" s="738">
        <v>0</v>
      </c>
      <c r="S15" s="633"/>
      <c r="T15" s="633">
        <f>D15+H15+L15</f>
        <v>928660</v>
      </c>
      <c r="U15" s="635"/>
      <c r="V15" s="633">
        <f>N15+J15+F15</f>
        <v>824754</v>
      </c>
    </row>
    <row r="16" spans="1:22" ht="25.5" customHeight="1">
      <c r="A16" s="441" t="s">
        <v>814</v>
      </c>
      <c r="D16" s="639"/>
      <c r="E16" s="639"/>
      <c r="F16" s="639"/>
      <c r="G16" s="639"/>
      <c r="H16" s="639"/>
      <c r="I16" s="639"/>
      <c r="J16" s="639"/>
      <c r="K16" s="639"/>
      <c r="L16" s="639"/>
      <c r="M16" s="639"/>
      <c r="N16" s="639"/>
      <c r="O16" s="639"/>
      <c r="P16" s="639"/>
      <c r="Q16" s="639"/>
      <c r="R16" s="639"/>
      <c r="S16" s="633"/>
      <c r="T16" s="633">
        <v>15618138</v>
      </c>
      <c r="U16" s="633"/>
      <c r="V16" s="633">
        <v>14183221</v>
      </c>
    </row>
    <row r="17" spans="1:23" ht="25.5" customHeight="1" thickBot="1">
      <c r="A17" s="441" t="s">
        <v>815</v>
      </c>
      <c r="D17" s="639"/>
      <c r="E17" s="639"/>
      <c r="F17" s="639"/>
      <c r="G17" s="639"/>
      <c r="H17" s="639"/>
      <c r="I17" s="639"/>
      <c r="J17" s="639"/>
      <c r="K17" s="639"/>
      <c r="L17" s="639"/>
      <c r="M17" s="639"/>
      <c r="N17" s="639"/>
      <c r="O17" s="639"/>
      <c r="P17" s="639"/>
      <c r="Q17" s="639"/>
      <c r="R17" s="639"/>
      <c r="S17" s="633"/>
      <c r="T17" s="636">
        <f>SUM(T15:T16)</f>
        <v>16546798</v>
      </c>
      <c r="U17" s="635"/>
      <c r="V17" s="636">
        <f>SUM(V15:V16)</f>
        <v>15007975</v>
      </c>
      <c r="W17" s="442"/>
    </row>
    <row r="18" spans="1:22" ht="25.5" customHeight="1" thickTop="1">
      <c r="A18" s="441" t="s">
        <v>510</v>
      </c>
      <c r="D18" s="738">
        <v>15600</v>
      </c>
      <c r="E18" s="738"/>
      <c r="F18" s="738">
        <v>15600</v>
      </c>
      <c r="G18" s="738"/>
      <c r="H18" s="738">
        <v>229563</v>
      </c>
      <c r="I18" s="738"/>
      <c r="J18" s="738">
        <v>206670</v>
      </c>
      <c r="K18" s="738"/>
      <c r="L18" s="738">
        <v>115009</v>
      </c>
      <c r="M18" s="738"/>
      <c r="N18" s="738">
        <v>78285</v>
      </c>
      <c r="O18" s="738"/>
      <c r="P18" s="738">
        <v>25529</v>
      </c>
      <c r="Q18" s="738"/>
      <c r="R18" s="738">
        <v>0</v>
      </c>
      <c r="S18" s="633"/>
      <c r="T18" s="633">
        <f>D18+H18+L18+P18</f>
        <v>385701</v>
      </c>
      <c r="U18" s="635"/>
      <c r="V18" s="633">
        <f>N18+J18+F18+R18</f>
        <v>300555</v>
      </c>
    </row>
    <row r="19" spans="1:22" ht="25.5" customHeight="1">
      <c r="A19" s="441" t="s">
        <v>511</v>
      </c>
      <c r="D19" s="633"/>
      <c r="E19" s="633"/>
      <c r="F19" s="633"/>
      <c r="G19" s="633"/>
      <c r="H19" s="633"/>
      <c r="I19" s="633"/>
      <c r="J19" s="633"/>
      <c r="K19" s="633"/>
      <c r="L19" s="633"/>
      <c r="M19" s="633"/>
      <c r="N19" s="633"/>
      <c r="O19" s="633"/>
      <c r="P19" s="633"/>
      <c r="Q19" s="633"/>
      <c r="R19" s="633"/>
      <c r="S19" s="633"/>
      <c r="T19" s="633">
        <v>1345358</v>
      </c>
      <c r="U19" s="633"/>
      <c r="V19" s="633">
        <v>939586</v>
      </c>
    </row>
    <row r="20" spans="1:22" ht="25.5" customHeight="1" thickBot="1">
      <c r="A20" s="441" t="s">
        <v>512</v>
      </c>
      <c r="D20" s="633"/>
      <c r="E20" s="633"/>
      <c r="F20" s="633"/>
      <c r="G20" s="633"/>
      <c r="H20" s="633"/>
      <c r="I20" s="633"/>
      <c r="J20" s="633"/>
      <c r="K20" s="633"/>
      <c r="L20" s="633"/>
      <c r="M20" s="633"/>
      <c r="N20" s="633"/>
      <c r="O20" s="633"/>
      <c r="P20" s="633"/>
      <c r="Q20" s="633"/>
      <c r="R20" s="633"/>
      <c r="S20" s="633"/>
      <c r="T20" s="637">
        <f>SUM(T18:T19)</f>
        <v>1731059</v>
      </c>
      <c r="U20" s="638"/>
      <c r="V20" s="637">
        <f>SUM(V18:V19)</f>
        <v>1240141</v>
      </c>
    </row>
    <row r="21" spans="4:22" ht="25.5" customHeight="1" thickTop="1">
      <c r="D21" s="633"/>
      <c r="E21" s="633"/>
      <c r="F21" s="633"/>
      <c r="G21" s="633"/>
      <c r="H21" s="633"/>
      <c r="I21" s="633"/>
      <c r="J21" s="633"/>
      <c r="K21" s="633"/>
      <c r="L21" s="633"/>
      <c r="M21" s="633"/>
      <c r="N21" s="633"/>
      <c r="O21" s="633"/>
      <c r="P21" s="633"/>
      <c r="Q21" s="633"/>
      <c r="R21" s="633"/>
      <c r="S21" s="633"/>
      <c r="T21" s="638"/>
      <c r="U21" s="638"/>
      <c r="V21" s="638"/>
    </row>
    <row r="22" spans="4:22" ht="25.5" customHeight="1">
      <c r="D22" s="633"/>
      <c r="E22" s="633"/>
      <c r="F22" s="633"/>
      <c r="G22" s="633"/>
      <c r="H22" s="633"/>
      <c r="I22" s="633"/>
      <c r="J22" s="633"/>
      <c r="K22" s="633"/>
      <c r="L22" s="633"/>
      <c r="M22" s="633"/>
      <c r="N22" s="633"/>
      <c r="O22" s="633"/>
      <c r="P22" s="633"/>
      <c r="Q22" s="633"/>
      <c r="R22" s="633"/>
      <c r="S22" s="633"/>
      <c r="T22" s="638"/>
      <c r="U22" s="638"/>
      <c r="V22" s="638"/>
    </row>
    <row r="23" spans="1:23" ht="24" customHeight="1">
      <c r="A23" s="845" t="s">
        <v>307</v>
      </c>
      <c r="B23" s="845"/>
      <c r="C23" s="845"/>
      <c r="D23" s="845"/>
      <c r="E23" s="845"/>
      <c r="F23" s="845"/>
      <c r="G23" s="845"/>
      <c r="H23" s="845"/>
      <c r="I23" s="845"/>
      <c r="J23" s="845"/>
      <c r="K23" s="845"/>
      <c r="L23" s="845"/>
      <c r="M23" s="845"/>
      <c r="N23" s="845"/>
      <c r="O23" s="845"/>
      <c r="P23" s="845"/>
      <c r="Q23" s="845"/>
      <c r="R23" s="845"/>
      <c r="S23" s="845"/>
      <c r="T23" s="845"/>
      <c r="U23" s="845"/>
      <c r="V23" s="845"/>
      <c r="W23" s="449"/>
    </row>
    <row r="24" spans="1:23" ht="24" customHeight="1">
      <c r="A24" s="450"/>
      <c r="B24" s="450"/>
      <c r="C24" s="450"/>
      <c r="D24" s="450"/>
      <c r="E24" s="450"/>
      <c r="F24" s="450"/>
      <c r="G24" s="450"/>
      <c r="H24" s="450"/>
      <c r="I24" s="450"/>
      <c r="J24" s="450"/>
      <c r="K24" s="450"/>
      <c r="L24" s="450"/>
      <c r="M24" s="450"/>
      <c r="N24" s="450"/>
      <c r="O24" s="450"/>
      <c r="P24" s="450"/>
      <c r="Q24" s="450"/>
      <c r="R24" s="450"/>
      <c r="S24" s="450"/>
      <c r="T24" s="450"/>
      <c r="U24" s="450"/>
      <c r="V24" s="450"/>
      <c r="W24" s="449"/>
    </row>
    <row r="25" spans="1:4" ht="24" customHeight="1">
      <c r="A25" s="651" t="s">
        <v>284</v>
      </c>
      <c r="B25" s="650"/>
      <c r="C25" s="650"/>
      <c r="D25" s="650"/>
    </row>
    <row r="26" s="650" customFormat="1" ht="24" customHeight="1">
      <c r="A26" s="650" t="s">
        <v>192</v>
      </c>
    </row>
    <row r="27" s="650" customFormat="1" ht="24" customHeight="1">
      <c r="A27" s="650" t="s">
        <v>191</v>
      </c>
    </row>
    <row r="28" spans="10:23" s="650" customFormat="1" ht="24" customHeight="1">
      <c r="J28" s="801"/>
      <c r="V28" s="802" t="s">
        <v>482</v>
      </c>
      <c r="W28" s="802"/>
    </row>
    <row r="29" spans="4:23" s="650" customFormat="1" ht="24" customHeight="1">
      <c r="D29" s="803" t="s">
        <v>701</v>
      </c>
      <c r="E29" s="803"/>
      <c r="F29" s="803"/>
      <c r="H29" s="803" t="s">
        <v>519</v>
      </c>
      <c r="I29" s="803"/>
      <c r="J29" s="803"/>
      <c r="L29" s="803" t="s">
        <v>808</v>
      </c>
      <c r="M29" s="803"/>
      <c r="N29" s="803"/>
      <c r="P29" s="803" t="s">
        <v>187</v>
      </c>
      <c r="Q29" s="803"/>
      <c r="R29" s="803"/>
      <c r="T29" s="803" t="s">
        <v>722</v>
      </c>
      <c r="U29" s="803"/>
      <c r="V29" s="803"/>
      <c r="W29" s="804"/>
    </row>
    <row r="30" spans="4:23" ht="24" customHeight="1">
      <c r="D30" s="448" t="s">
        <v>929</v>
      </c>
      <c r="E30" s="446">
        <v>2007</v>
      </c>
      <c r="F30" s="448" t="s">
        <v>588</v>
      </c>
      <c r="G30" s="442"/>
      <c r="H30" s="448" t="s">
        <v>929</v>
      </c>
      <c r="I30" s="446">
        <v>2007</v>
      </c>
      <c r="J30" s="448" t="s">
        <v>588</v>
      </c>
      <c r="K30" s="442"/>
      <c r="L30" s="448" t="s">
        <v>929</v>
      </c>
      <c r="M30" s="446">
        <v>2007</v>
      </c>
      <c r="N30" s="448" t="s">
        <v>588</v>
      </c>
      <c r="O30" s="442"/>
      <c r="P30" s="448" t="s">
        <v>929</v>
      </c>
      <c r="Q30" s="446">
        <v>2007</v>
      </c>
      <c r="R30" s="448" t="s">
        <v>588</v>
      </c>
      <c r="S30" s="442"/>
      <c r="T30" s="448" t="s">
        <v>929</v>
      </c>
      <c r="U30" s="446">
        <v>2007</v>
      </c>
      <c r="V30" s="448" t="s">
        <v>588</v>
      </c>
      <c r="W30" s="446"/>
    </row>
    <row r="31" spans="4:23" ht="24" customHeight="1">
      <c r="D31" s="447"/>
      <c r="E31" s="446"/>
      <c r="F31" s="447" t="s">
        <v>1062</v>
      </c>
      <c r="G31" s="442"/>
      <c r="H31" s="447"/>
      <c r="I31" s="446"/>
      <c r="J31" s="447" t="s">
        <v>1062</v>
      </c>
      <c r="K31" s="442"/>
      <c r="L31" s="447"/>
      <c r="M31" s="446"/>
      <c r="N31" s="447" t="s">
        <v>1062</v>
      </c>
      <c r="O31" s="442"/>
      <c r="P31" s="447"/>
      <c r="Q31" s="446"/>
      <c r="R31" s="447" t="s">
        <v>1062</v>
      </c>
      <c r="S31" s="442"/>
      <c r="T31" s="447"/>
      <c r="U31" s="446"/>
      <c r="V31" s="447" t="s">
        <v>1062</v>
      </c>
      <c r="W31" s="446"/>
    </row>
    <row r="32" spans="1:22" ht="24" customHeight="1">
      <c r="A32" s="441" t="s">
        <v>809</v>
      </c>
      <c r="D32" s="738">
        <v>641363</v>
      </c>
      <c r="E32" s="738"/>
      <c r="F32" s="738">
        <v>613812</v>
      </c>
      <c r="G32" s="738"/>
      <c r="H32" s="738">
        <v>1929353</v>
      </c>
      <c r="I32" s="738"/>
      <c r="J32" s="738">
        <v>1816184</v>
      </c>
      <c r="K32" s="738"/>
      <c r="L32" s="797">
        <v>68040</v>
      </c>
      <c r="M32" s="738"/>
      <c r="N32" s="797">
        <v>10245</v>
      </c>
      <c r="O32" s="738"/>
      <c r="P32" s="797">
        <v>148271</v>
      </c>
      <c r="Q32" s="738"/>
      <c r="R32" s="797">
        <v>0</v>
      </c>
      <c r="S32" s="639"/>
      <c r="T32" s="639">
        <f>D32+H32+L32+P32</f>
        <v>2787027</v>
      </c>
      <c r="U32" s="639"/>
      <c r="V32" s="639">
        <f>F32+J32+N32+R32</f>
        <v>2440241</v>
      </c>
    </row>
    <row r="33" spans="1:23" ht="24" customHeight="1">
      <c r="A33" s="441" t="s">
        <v>810</v>
      </c>
      <c r="D33" s="798">
        <v>-81365</v>
      </c>
      <c r="E33" s="738"/>
      <c r="F33" s="798">
        <v>-22040</v>
      </c>
      <c r="G33" s="738"/>
      <c r="H33" s="798">
        <v>-1724481</v>
      </c>
      <c r="I33" s="738"/>
      <c r="J33" s="798">
        <v>-1639853</v>
      </c>
      <c r="K33" s="738"/>
      <c r="L33" s="798">
        <v>-4851</v>
      </c>
      <c r="M33" s="738"/>
      <c r="N33" s="798">
        <v>-348</v>
      </c>
      <c r="O33" s="738"/>
      <c r="P33" s="798">
        <v>-142875</v>
      </c>
      <c r="Q33" s="738"/>
      <c r="R33" s="798">
        <v>0</v>
      </c>
      <c r="S33" s="639"/>
      <c r="T33" s="642">
        <f>D33+H33+L33+P33</f>
        <v>-1953572</v>
      </c>
      <c r="U33" s="639"/>
      <c r="V33" s="642">
        <f>F33+J33+N33+R33</f>
        <v>-1662241</v>
      </c>
      <c r="W33" s="445"/>
    </row>
    <row r="34" spans="1:22" ht="24" customHeight="1">
      <c r="A34" s="441" t="s">
        <v>811</v>
      </c>
      <c r="D34" s="639">
        <f>SUM(D32:D33)</f>
        <v>559998</v>
      </c>
      <c r="E34" s="639"/>
      <c r="F34" s="639">
        <f>SUM(F32:F33)</f>
        <v>591772</v>
      </c>
      <c r="G34" s="639"/>
      <c r="H34" s="639">
        <f>SUM(H32:H33)</f>
        <v>204872</v>
      </c>
      <c r="I34" s="639"/>
      <c r="J34" s="639">
        <f>SUM(J32:J33)</f>
        <v>176331</v>
      </c>
      <c r="K34" s="639"/>
      <c r="L34" s="639">
        <f>SUM(L32:L33)</f>
        <v>63189</v>
      </c>
      <c r="M34" s="639"/>
      <c r="N34" s="639">
        <f>SUM(N32:N33)</f>
        <v>9897</v>
      </c>
      <c r="O34" s="639"/>
      <c r="P34" s="639">
        <f>SUM(P32:P33)</f>
        <v>5396</v>
      </c>
      <c r="Q34" s="639"/>
      <c r="R34" s="811">
        <f>SUM(R32:R33)</f>
        <v>0</v>
      </c>
      <c r="S34" s="639"/>
      <c r="T34" s="639">
        <f>SUM(T32:T33)</f>
        <v>833455</v>
      </c>
      <c r="U34" s="639"/>
      <c r="V34" s="639">
        <f>SUM(V32:V33)</f>
        <v>778000</v>
      </c>
    </row>
    <row r="35" spans="1:23" ht="24" customHeight="1">
      <c r="A35" s="441" t="s">
        <v>812</v>
      </c>
      <c r="D35" s="639"/>
      <c r="E35" s="639"/>
      <c r="F35" s="639"/>
      <c r="G35" s="639"/>
      <c r="H35" s="639"/>
      <c r="I35" s="639"/>
      <c r="J35" s="639"/>
      <c r="K35" s="639"/>
      <c r="L35" s="639"/>
      <c r="M35" s="639"/>
      <c r="N35" s="639"/>
      <c r="O35" s="639"/>
      <c r="P35" s="639"/>
      <c r="Q35" s="639"/>
      <c r="R35" s="639"/>
      <c r="S35" s="639"/>
      <c r="T35" s="738">
        <v>-340559</v>
      </c>
      <c r="U35" s="799"/>
      <c r="V35" s="799">
        <v>-336808</v>
      </c>
      <c r="W35" s="444"/>
    </row>
    <row r="36" spans="1:23" ht="24" customHeight="1">
      <c r="A36" s="441" t="s">
        <v>813</v>
      </c>
      <c r="D36" s="639"/>
      <c r="E36" s="639"/>
      <c r="F36" s="639"/>
      <c r="G36" s="639"/>
      <c r="H36" s="639"/>
      <c r="I36" s="639"/>
      <c r="J36" s="639"/>
      <c r="K36" s="639"/>
      <c r="L36" s="639"/>
      <c r="M36" s="639"/>
      <c r="N36" s="639"/>
      <c r="O36" s="639"/>
      <c r="P36" s="639"/>
      <c r="Q36" s="639"/>
      <c r="R36" s="639"/>
      <c r="S36" s="639"/>
      <c r="T36" s="738">
        <v>-30967</v>
      </c>
      <c r="U36" s="799"/>
      <c r="V36" s="799">
        <v>-21546</v>
      </c>
      <c r="W36" s="444"/>
    </row>
    <row r="37" spans="1:22" ht="24" customHeight="1" thickBot="1">
      <c r="A37" s="441" t="s">
        <v>856</v>
      </c>
      <c r="D37" s="639"/>
      <c r="E37" s="639"/>
      <c r="F37" s="639"/>
      <c r="G37" s="639"/>
      <c r="H37" s="639"/>
      <c r="I37" s="639"/>
      <c r="J37" s="639"/>
      <c r="K37" s="639"/>
      <c r="L37" s="639"/>
      <c r="M37" s="639"/>
      <c r="N37" s="639"/>
      <c r="O37" s="639"/>
      <c r="P37" s="639"/>
      <c r="Q37" s="639"/>
      <c r="R37" s="639"/>
      <c r="S37" s="639"/>
      <c r="T37" s="644">
        <f>SUM(T34:T36)</f>
        <v>461929</v>
      </c>
      <c r="U37" s="639">
        <f>SUM(U34:U36)</f>
        <v>0</v>
      </c>
      <c r="V37" s="644">
        <f>SUM(V34:V36)</f>
        <v>419646</v>
      </c>
    </row>
    <row r="38" spans="1:22" ht="24" customHeight="1" thickTop="1">
      <c r="A38" s="441" t="s">
        <v>855</v>
      </c>
      <c r="D38" s="738">
        <v>87199</v>
      </c>
      <c r="E38" s="738"/>
      <c r="F38" s="738">
        <v>73882</v>
      </c>
      <c r="G38" s="738"/>
      <c r="H38" s="738">
        <v>575879</v>
      </c>
      <c r="I38" s="738"/>
      <c r="J38" s="738">
        <v>493257</v>
      </c>
      <c r="K38" s="738"/>
      <c r="L38" s="738">
        <v>265582</v>
      </c>
      <c r="M38" s="738"/>
      <c r="N38" s="738">
        <v>257615</v>
      </c>
      <c r="O38" s="738"/>
      <c r="P38" s="738">
        <v>0</v>
      </c>
      <c r="Q38" s="738"/>
      <c r="R38" s="738">
        <v>0</v>
      </c>
      <c r="S38" s="639"/>
      <c r="T38" s="639">
        <f>D38+H38+L38+P38</f>
        <v>928660</v>
      </c>
      <c r="U38" s="639"/>
      <c r="V38" s="639">
        <f>N38+J38+F38+R38</f>
        <v>824754</v>
      </c>
    </row>
    <row r="39" spans="1:22" ht="24" customHeight="1">
      <c r="A39" s="441" t="s">
        <v>814</v>
      </c>
      <c r="D39" s="738"/>
      <c r="E39" s="738"/>
      <c r="F39" s="738"/>
      <c r="G39" s="738"/>
      <c r="H39" s="738"/>
      <c r="I39" s="738"/>
      <c r="J39" s="738"/>
      <c r="K39" s="738"/>
      <c r="L39" s="738"/>
      <c r="M39" s="738"/>
      <c r="N39" s="738"/>
      <c r="O39" s="800"/>
      <c r="P39" s="738"/>
      <c r="Q39" s="738"/>
      <c r="R39" s="738"/>
      <c r="S39" s="639"/>
      <c r="T39" s="645">
        <v>7238614</v>
      </c>
      <c r="U39" s="645"/>
      <c r="V39" s="645">
        <v>6143252</v>
      </c>
    </row>
    <row r="40" spans="1:23" ht="24" customHeight="1" thickBot="1">
      <c r="A40" s="441" t="s">
        <v>815</v>
      </c>
      <c r="D40" s="738"/>
      <c r="E40" s="738"/>
      <c r="F40" s="738"/>
      <c r="G40" s="738"/>
      <c r="H40" s="738"/>
      <c r="I40" s="738"/>
      <c r="J40" s="738"/>
      <c r="K40" s="738"/>
      <c r="L40" s="738"/>
      <c r="M40" s="738"/>
      <c r="N40" s="738"/>
      <c r="O40" s="800"/>
      <c r="P40" s="738"/>
      <c r="Q40" s="738"/>
      <c r="R40" s="738"/>
      <c r="S40" s="639"/>
      <c r="T40" s="644">
        <f>SUM(T38:T39)</f>
        <v>8167274</v>
      </c>
      <c r="U40" s="643"/>
      <c r="V40" s="644">
        <f>SUM(V38:V39)</f>
        <v>6968006</v>
      </c>
      <c r="W40" s="442"/>
    </row>
    <row r="41" spans="1:22" ht="24" customHeight="1" thickTop="1">
      <c r="A41" s="441" t="s">
        <v>510</v>
      </c>
      <c r="D41" s="738">
        <v>15600</v>
      </c>
      <c r="E41" s="738"/>
      <c r="F41" s="738">
        <v>15600</v>
      </c>
      <c r="G41" s="738"/>
      <c r="H41" s="738">
        <v>229563</v>
      </c>
      <c r="I41" s="738"/>
      <c r="J41" s="738">
        <v>206670</v>
      </c>
      <c r="K41" s="738"/>
      <c r="L41" s="738">
        <v>115009</v>
      </c>
      <c r="M41" s="738"/>
      <c r="N41" s="738">
        <v>78285</v>
      </c>
      <c r="O41" s="738"/>
      <c r="P41" s="738">
        <v>25529</v>
      </c>
      <c r="Q41" s="738"/>
      <c r="R41" s="738">
        <v>0</v>
      </c>
      <c r="S41" s="639"/>
      <c r="T41" s="643">
        <f>D41+H41+L41+P41</f>
        <v>385701</v>
      </c>
      <c r="U41" s="643"/>
      <c r="V41" s="643">
        <f>N41+J41+F41+R41</f>
        <v>300555</v>
      </c>
    </row>
    <row r="42" spans="1:22" ht="24" customHeight="1">
      <c r="A42" s="441" t="s">
        <v>511</v>
      </c>
      <c r="D42" s="639"/>
      <c r="E42" s="639"/>
      <c r="F42" s="639"/>
      <c r="G42" s="639"/>
      <c r="H42" s="639"/>
      <c r="I42" s="639"/>
      <c r="J42" s="639"/>
      <c r="K42" s="639"/>
      <c r="L42" s="639"/>
      <c r="M42" s="639"/>
      <c r="N42" s="639"/>
      <c r="O42" s="639"/>
      <c r="P42" s="639"/>
      <c r="Q42" s="639"/>
      <c r="R42" s="639"/>
      <c r="S42" s="639"/>
      <c r="T42" s="645">
        <v>1345358</v>
      </c>
      <c r="U42" s="645"/>
      <c r="V42" s="645">
        <v>939586</v>
      </c>
    </row>
    <row r="43" spans="1:23" ht="24" customHeight="1" thickBot="1">
      <c r="A43" s="441" t="s">
        <v>512</v>
      </c>
      <c r="D43" s="639"/>
      <c r="E43" s="639"/>
      <c r="F43" s="639"/>
      <c r="G43" s="639"/>
      <c r="H43" s="639"/>
      <c r="I43" s="639"/>
      <c r="J43" s="639"/>
      <c r="K43" s="639"/>
      <c r="L43" s="639"/>
      <c r="M43" s="639"/>
      <c r="N43" s="639"/>
      <c r="O43" s="639"/>
      <c r="P43" s="639"/>
      <c r="Q43" s="639"/>
      <c r="R43" s="639"/>
      <c r="S43" s="639"/>
      <c r="T43" s="646">
        <f>SUM(T41:T42)</f>
        <v>1731059</v>
      </c>
      <c r="U43" s="647"/>
      <c r="V43" s="646">
        <f>SUM(V41:V42)</f>
        <v>1240141</v>
      </c>
      <c r="W43" s="443"/>
    </row>
    <row r="44" ht="24" customHeight="1" thickTop="1"/>
  </sheetData>
  <sheetProtection/>
  <mergeCells count="2">
    <mergeCell ref="A1:V1"/>
    <mergeCell ref="A23:V23"/>
  </mergeCells>
  <printOptions horizontalCentered="1"/>
  <pageMargins left="0.46" right="0.15748031496062992" top="0.6299212598425197" bottom="0.4330708661417323" header="0.1968503937007874" footer="0.1574803149606299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K67"/>
  <sheetViews>
    <sheetView tabSelected="1" zoomScalePageLayoutView="0" workbookViewId="0" topLeftCell="A58">
      <selection activeCell="A78" sqref="A78"/>
    </sheetView>
  </sheetViews>
  <sheetFormatPr defaultColWidth="9.140625" defaultRowHeight="25.5" customHeight="1"/>
  <cols>
    <col min="1" max="1" width="7.7109375" style="3" customWidth="1"/>
    <col min="2" max="4" width="9.140625" style="3" customWidth="1"/>
    <col min="5" max="5" width="11.421875" style="3" customWidth="1"/>
    <col min="6" max="6" width="0.9921875" style="3" customWidth="1"/>
    <col min="7" max="7" width="17.28125" style="3" customWidth="1"/>
    <col min="8" max="8" width="0.85546875" style="3" customWidth="1"/>
    <col min="9" max="9" width="17.28125" style="3" customWidth="1"/>
    <col min="10" max="10" width="0.9921875" style="3" customWidth="1"/>
    <col min="11" max="11" width="17.28125" style="3" customWidth="1"/>
    <col min="12" max="12" width="4.00390625" style="3" customWidth="1"/>
    <col min="13" max="16384" width="9.140625" style="3" customWidth="1"/>
  </cols>
  <sheetData>
    <row r="1" spans="1:11" ht="25.5" customHeight="1">
      <c r="A1" s="847" t="s">
        <v>92</v>
      </c>
      <c r="B1" s="847"/>
      <c r="C1" s="847"/>
      <c r="D1" s="847"/>
      <c r="E1" s="847"/>
      <c r="F1" s="847"/>
      <c r="G1" s="847"/>
      <c r="H1" s="847"/>
      <c r="I1" s="847"/>
      <c r="J1" s="847"/>
      <c r="K1" s="847"/>
    </row>
    <row r="2" spans="1:11" ht="25.5" customHeight="1">
      <c r="A2" s="510"/>
      <c r="B2" s="510"/>
      <c r="C2" s="510"/>
      <c r="D2" s="510"/>
      <c r="E2" s="510"/>
      <c r="F2" s="510"/>
      <c r="G2" s="510"/>
      <c r="H2" s="510"/>
      <c r="I2" s="510"/>
      <c r="J2" s="510"/>
      <c r="K2" s="510"/>
    </row>
    <row r="3" s="1" customFormat="1" ht="25.5" customHeight="1">
      <c r="A3" s="2" t="s">
        <v>78</v>
      </c>
    </row>
    <row r="4" s="1" customFormat="1" ht="25.5" customHeight="1">
      <c r="A4" s="1" t="s">
        <v>99</v>
      </c>
    </row>
    <row r="5" s="1" customFormat="1" ht="25.5" customHeight="1">
      <c r="B5" s="1" t="s">
        <v>217</v>
      </c>
    </row>
    <row r="6" s="1" customFormat="1" ht="25.5" customHeight="1">
      <c r="A6" s="1" t="s">
        <v>218</v>
      </c>
    </row>
    <row r="7" s="1" customFormat="1" ht="25.5" customHeight="1">
      <c r="A7" s="1" t="s">
        <v>79</v>
      </c>
    </row>
    <row r="8" s="1" customFormat="1" ht="25.5" customHeight="1">
      <c r="B8" s="1" t="s">
        <v>740</v>
      </c>
    </row>
    <row r="9" spans="1:11" s="1" customFormat="1" ht="25.5" customHeight="1">
      <c r="A9" s="1" t="s">
        <v>80</v>
      </c>
      <c r="K9" s="722"/>
    </row>
    <row r="10" s="42" customFormat="1" ht="25.5" customHeight="1">
      <c r="B10" s="42" t="s">
        <v>147</v>
      </c>
    </row>
    <row r="11" s="42" customFormat="1" ht="25.5" customHeight="1">
      <c r="A11" s="42" t="s">
        <v>219</v>
      </c>
    </row>
    <row r="12" s="42" customFormat="1" ht="25.5" customHeight="1">
      <c r="A12" s="42" t="s">
        <v>81</v>
      </c>
    </row>
    <row r="13" spans="1:2" s="42" customFormat="1" ht="25.5" customHeight="1">
      <c r="A13" s="42" t="s">
        <v>229</v>
      </c>
      <c r="B13" s="42" t="s">
        <v>148</v>
      </c>
    </row>
    <row r="14" s="42" customFormat="1" ht="25.5" customHeight="1">
      <c r="A14" s="42" t="s">
        <v>248</v>
      </c>
    </row>
    <row r="15" s="42" customFormat="1" ht="25.5" customHeight="1">
      <c r="A15" s="42" t="s">
        <v>245</v>
      </c>
    </row>
    <row r="16" s="42" customFormat="1" ht="25.5" customHeight="1">
      <c r="A16" s="42" t="s">
        <v>246</v>
      </c>
    </row>
    <row r="17" s="42" customFormat="1" ht="25.5" customHeight="1">
      <c r="A17" s="42" t="s">
        <v>247</v>
      </c>
    </row>
    <row r="18" s="1" customFormat="1" ht="25.5" customHeight="1">
      <c r="A18" s="1" t="s">
        <v>82</v>
      </c>
    </row>
    <row r="19" s="1" customFormat="1" ht="25.5" customHeight="1">
      <c r="B19" s="1" t="s">
        <v>220</v>
      </c>
    </row>
    <row r="20" spans="1:5" s="1" customFormat="1" ht="25.5" customHeight="1">
      <c r="A20" s="42" t="s">
        <v>249</v>
      </c>
      <c r="B20" s="42"/>
      <c r="C20" s="42"/>
      <c r="D20" s="42"/>
      <c r="E20" s="42"/>
    </row>
    <row r="21" s="1" customFormat="1" ht="25.5" customHeight="1">
      <c r="A21" s="1" t="s">
        <v>250</v>
      </c>
    </row>
    <row r="22" s="1" customFormat="1" ht="25.5" customHeight="1">
      <c r="A22" s="1" t="s">
        <v>83</v>
      </c>
    </row>
    <row r="23" s="1" customFormat="1" ht="25.5" customHeight="1">
      <c r="B23" s="1" t="s">
        <v>221</v>
      </c>
    </row>
    <row r="24" s="1" customFormat="1" ht="25.5" customHeight="1">
      <c r="A24" s="1" t="s">
        <v>394</v>
      </c>
    </row>
    <row r="25" s="1" customFormat="1" ht="25.5" customHeight="1">
      <c r="A25" s="1" t="s">
        <v>502</v>
      </c>
    </row>
    <row r="26" s="1" customFormat="1" ht="25.5" customHeight="1"/>
    <row r="27" s="545" customFormat="1" ht="25.5" customHeight="1">
      <c r="A27" s="583" t="s">
        <v>84</v>
      </c>
    </row>
    <row r="28" s="545" customFormat="1" ht="25.5" customHeight="1">
      <c r="B28" s="545" t="s">
        <v>207</v>
      </c>
    </row>
    <row r="29" s="545" customFormat="1" ht="25.5" customHeight="1">
      <c r="A29" s="545" t="s">
        <v>208</v>
      </c>
    </row>
    <row r="30" s="545" customFormat="1" ht="25.5" customHeight="1">
      <c r="A30" s="545" t="s">
        <v>244</v>
      </c>
    </row>
    <row r="31" s="545" customFormat="1" ht="25.5" customHeight="1"/>
    <row r="32" s="545" customFormat="1" ht="21" customHeight="1"/>
    <row r="33" s="545" customFormat="1" ht="21" customHeight="1"/>
    <row r="34" s="545" customFormat="1" ht="21" customHeight="1"/>
    <row r="35" s="545" customFormat="1" ht="21" customHeight="1"/>
    <row r="36" s="545" customFormat="1" ht="21" customHeight="1"/>
    <row r="37" spans="1:11" s="550" customFormat="1" ht="25.5" customHeight="1">
      <c r="A37" s="846" t="s">
        <v>308</v>
      </c>
      <c r="B37" s="846"/>
      <c r="C37" s="846"/>
      <c r="D37" s="846"/>
      <c r="E37" s="846"/>
      <c r="F37" s="846"/>
      <c r="G37" s="846"/>
      <c r="H37" s="846"/>
      <c r="I37" s="846"/>
      <c r="J37" s="846"/>
      <c r="K37" s="846"/>
    </row>
    <row r="38" s="545" customFormat="1" ht="21" customHeight="1"/>
    <row r="39" s="545" customFormat="1" ht="21" customHeight="1">
      <c r="A39" s="583" t="s">
        <v>85</v>
      </c>
    </row>
    <row r="40" spans="1:11" s="545" customFormat="1" ht="21" customHeight="1">
      <c r="A40" s="545" t="s">
        <v>579</v>
      </c>
      <c r="G40" s="564"/>
      <c r="H40" s="564"/>
      <c r="I40" s="564"/>
      <c r="J40" s="564"/>
      <c r="K40" s="565" t="s">
        <v>776</v>
      </c>
    </row>
    <row r="41" spans="6:11" s="545" customFormat="1" ht="21" customHeight="1">
      <c r="F41" s="723"/>
      <c r="G41" s="848" t="s">
        <v>455</v>
      </c>
      <c r="H41" s="848"/>
      <c r="I41" s="848"/>
      <c r="J41" s="848"/>
      <c r="K41" s="848"/>
    </row>
    <row r="42" spans="6:11" s="545" customFormat="1" ht="21" customHeight="1">
      <c r="F42" s="723"/>
      <c r="G42" s="849" t="s">
        <v>742</v>
      </c>
      <c r="H42" s="849"/>
      <c r="I42" s="849"/>
      <c r="J42" s="849"/>
      <c r="K42" s="849"/>
    </row>
    <row r="43" spans="6:11" s="545" customFormat="1" ht="21" customHeight="1">
      <c r="F43" s="724"/>
      <c r="G43" s="560"/>
      <c r="H43" s="561"/>
      <c r="I43" s="562" t="s">
        <v>402</v>
      </c>
      <c r="J43" s="562"/>
      <c r="K43" s="563"/>
    </row>
    <row r="44" spans="2:11" s="545" customFormat="1" ht="21" customHeight="1">
      <c r="B44" s="546"/>
      <c r="C44" s="546"/>
      <c r="H44" s="567" t="s">
        <v>411</v>
      </c>
      <c r="I44" s="553" t="s">
        <v>410</v>
      </c>
      <c r="J44" s="529"/>
      <c r="K44" s="553" t="s">
        <v>415</v>
      </c>
    </row>
    <row r="45" spans="1:3" s="552" customFormat="1" ht="21" customHeight="1">
      <c r="A45" s="547" t="s">
        <v>395</v>
      </c>
      <c r="C45" s="551"/>
    </row>
    <row r="46" spans="1:11" s="552" customFormat="1" ht="23.25">
      <c r="A46" s="547"/>
      <c r="B46" s="630" t="s">
        <v>151</v>
      </c>
      <c r="C46" s="551"/>
      <c r="G46" s="725">
        <v>155275101.32</v>
      </c>
      <c r="I46" s="725">
        <v>969214.12</v>
      </c>
      <c r="K46" s="726">
        <f aca="true" t="shared" si="0" ref="K46:K56">G46+I46</f>
        <v>156244315.44</v>
      </c>
    </row>
    <row r="47" spans="1:11" s="552" customFormat="1" ht="23.25">
      <c r="A47" s="547"/>
      <c r="B47" s="630" t="s">
        <v>186</v>
      </c>
      <c r="C47" s="551"/>
      <c r="G47" s="725">
        <v>24401390.67</v>
      </c>
      <c r="I47" s="728">
        <v>4011432.34</v>
      </c>
      <c r="K47" s="726">
        <f t="shared" si="0"/>
        <v>28412823.01</v>
      </c>
    </row>
    <row r="48" spans="1:11" s="552" customFormat="1" ht="23.25">
      <c r="A48" s="547"/>
      <c r="B48" s="630" t="s">
        <v>150</v>
      </c>
      <c r="C48" s="551"/>
      <c r="G48" s="725">
        <v>4980646.46</v>
      </c>
      <c r="I48" s="728">
        <v>-4980646.46</v>
      </c>
      <c r="K48" s="730">
        <f t="shared" si="0"/>
        <v>0</v>
      </c>
    </row>
    <row r="49" spans="2:11" s="545" customFormat="1" ht="21" customHeight="1">
      <c r="B49" s="630" t="s">
        <v>396</v>
      </c>
      <c r="C49" s="630"/>
      <c r="G49" s="725">
        <v>2792692816.48</v>
      </c>
      <c r="H49" s="726"/>
      <c r="I49" s="725">
        <f>777649.59+6997600</f>
        <v>7775249.59</v>
      </c>
      <c r="J49" s="726"/>
      <c r="K49" s="726">
        <f t="shared" si="0"/>
        <v>2800468066.07</v>
      </c>
    </row>
    <row r="50" spans="2:11" s="545" customFormat="1" ht="21" customHeight="1">
      <c r="B50" s="630" t="s">
        <v>412</v>
      </c>
      <c r="C50" s="630"/>
      <c r="G50" s="725">
        <v>98760862</v>
      </c>
      <c r="H50" s="726"/>
      <c r="I50" s="728">
        <f>-777649.59+-6997600</f>
        <v>-7775249.59</v>
      </c>
      <c r="J50" s="726"/>
      <c r="K50" s="726">
        <f t="shared" si="0"/>
        <v>90985612.41</v>
      </c>
    </row>
    <row r="51" spans="2:11" s="545" customFormat="1" ht="21" customHeight="1">
      <c r="B51" s="631" t="s">
        <v>397</v>
      </c>
      <c r="C51" s="631"/>
      <c r="F51" s="548"/>
      <c r="G51" s="727">
        <v>1230559321.6</v>
      </c>
      <c r="H51" s="726"/>
      <c r="I51" s="728">
        <v>-758647489.5</v>
      </c>
      <c r="J51" s="729">
        <v>-559907687.6299999</v>
      </c>
      <c r="K51" s="726">
        <f t="shared" si="0"/>
        <v>471911832.0999999</v>
      </c>
    </row>
    <row r="52" spans="2:11" s="545" customFormat="1" ht="21" customHeight="1">
      <c r="B52" s="631" t="s">
        <v>1096</v>
      </c>
      <c r="C52" s="631"/>
      <c r="F52" s="548"/>
      <c r="G52" s="727">
        <v>1035243358.09</v>
      </c>
      <c r="H52" s="726"/>
      <c r="I52" s="728">
        <v>-210489685.45</v>
      </c>
      <c r="J52" s="726">
        <v>13389614.68</v>
      </c>
      <c r="K52" s="726">
        <f>G52+I52</f>
        <v>824753672.6400001</v>
      </c>
    </row>
    <row r="53" spans="2:11" s="545" customFormat="1" ht="21" customHeight="1">
      <c r="B53" s="631" t="s">
        <v>1056</v>
      </c>
      <c r="C53" s="631"/>
      <c r="F53" s="548"/>
      <c r="G53" s="730">
        <v>0</v>
      </c>
      <c r="H53" s="726"/>
      <c r="I53" s="727">
        <v>969137174.95</v>
      </c>
      <c r="J53" s="729">
        <v>-910326488.14</v>
      </c>
      <c r="K53" s="726">
        <f t="shared" si="0"/>
        <v>969137174.95</v>
      </c>
    </row>
    <row r="54" spans="2:11" s="545" customFormat="1" ht="21" customHeight="1">
      <c r="B54" s="631" t="s">
        <v>152</v>
      </c>
      <c r="C54" s="631"/>
      <c r="F54" s="548"/>
      <c r="G54" s="730">
        <v>0</v>
      </c>
      <c r="H54" s="726"/>
      <c r="I54" s="727">
        <v>183743187.63</v>
      </c>
      <c r="J54" s="729"/>
      <c r="K54" s="726">
        <f t="shared" si="0"/>
        <v>183743187.63</v>
      </c>
    </row>
    <row r="55" spans="2:11" s="545" customFormat="1" ht="21" customHeight="1">
      <c r="B55" s="631" t="s">
        <v>413</v>
      </c>
      <c r="C55" s="631"/>
      <c r="F55" s="548"/>
      <c r="G55" s="730">
        <v>3057600</v>
      </c>
      <c r="H55" s="726"/>
      <c r="I55" s="728">
        <v>-3057600</v>
      </c>
      <c r="J55" s="729"/>
      <c r="K55" s="730">
        <f t="shared" si="0"/>
        <v>0</v>
      </c>
    </row>
    <row r="56" spans="2:11" s="545" customFormat="1" ht="21" customHeight="1">
      <c r="B56" s="549" t="s">
        <v>153</v>
      </c>
      <c r="C56" s="631"/>
      <c r="F56" s="548"/>
      <c r="G56" s="730">
        <v>110758570</v>
      </c>
      <c r="H56" s="726"/>
      <c r="I56" s="728">
        <v>-110758570</v>
      </c>
      <c r="J56" s="729"/>
      <c r="K56" s="730">
        <f t="shared" si="0"/>
        <v>0</v>
      </c>
    </row>
    <row r="57" spans="2:11" s="545" customFormat="1" ht="21" customHeight="1">
      <c r="B57" s="631" t="s">
        <v>932</v>
      </c>
      <c r="C57" s="631"/>
      <c r="F57" s="548"/>
      <c r="G57" s="727">
        <v>77237169.77</v>
      </c>
      <c r="H57" s="726"/>
      <c r="I57" s="728">
        <v>-77237169.77</v>
      </c>
      <c r="J57" s="726"/>
      <c r="K57" s="730">
        <f>SUM(G57:I57)</f>
        <v>0</v>
      </c>
    </row>
    <row r="58" spans="2:11" s="545" customFormat="1" ht="21" customHeight="1">
      <c r="B58" s="631" t="s">
        <v>451</v>
      </c>
      <c r="C58" s="631"/>
      <c r="F58" s="548"/>
      <c r="G58" s="730">
        <v>0</v>
      </c>
      <c r="H58" s="726"/>
      <c r="I58" s="727">
        <v>7310152.14</v>
      </c>
      <c r="J58" s="726"/>
      <c r="K58" s="726">
        <f>SUM(G58:I58)</f>
        <v>7310152.14</v>
      </c>
    </row>
    <row r="59" spans="2:11" s="545" customFormat="1" ht="21" customHeight="1">
      <c r="B59" s="549" t="s">
        <v>398</v>
      </c>
      <c r="C59" s="549"/>
      <c r="D59" s="548"/>
      <c r="E59" s="548"/>
      <c r="F59" s="548"/>
      <c r="G59" s="727">
        <v>57543839.07</v>
      </c>
      <c r="H59" s="726"/>
      <c r="I59" s="728">
        <v>-57543839.07</v>
      </c>
      <c r="J59" s="726"/>
      <c r="K59" s="743">
        <f>SUM(G59:I59)</f>
        <v>0</v>
      </c>
    </row>
    <row r="60" spans="2:11" s="545" customFormat="1" ht="21" customHeight="1">
      <c r="B60" s="549" t="s">
        <v>463</v>
      </c>
      <c r="C60" s="549"/>
      <c r="D60" s="548"/>
      <c r="E60" s="548"/>
      <c r="F60" s="548"/>
      <c r="G60" s="730">
        <v>0</v>
      </c>
      <c r="H60" s="726"/>
      <c r="I60" s="727">
        <v>47448041.18</v>
      </c>
      <c r="J60" s="726"/>
      <c r="K60" s="726">
        <f>SUM(G60:I60)</f>
        <v>47448041.18</v>
      </c>
    </row>
    <row r="61" spans="2:11" s="545" customFormat="1" ht="21" customHeight="1">
      <c r="B61" s="549" t="s">
        <v>413</v>
      </c>
      <c r="C61" s="549"/>
      <c r="D61" s="548"/>
      <c r="E61" s="548"/>
      <c r="F61" s="548"/>
      <c r="G61" s="730">
        <v>0</v>
      </c>
      <c r="H61" s="726"/>
      <c r="I61" s="727">
        <v>10095797.89</v>
      </c>
      <c r="J61" s="726"/>
      <c r="K61" s="726">
        <f>SUM(G61:I61)</f>
        <v>10095797.89</v>
      </c>
    </row>
    <row r="62" spans="4:8" s="545" customFormat="1" ht="25.5" customHeight="1">
      <c r="D62" s="548"/>
      <c r="E62" s="548"/>
      <c r="F62" s="548"/>
      <c r="G62" s="548"/>
      <c r="H62" s="548"/>
    </row>
    <row r="63" s="549" customFormat="1" ht="25.5" customHeight="1">
      <c r="A63" s="731" t="s">
        <v>93</v>
      </c>
    </row>
    <row r="64" s="549" customFormat="1" ht="25.5" customHeight="1">
      <c r="B64" s="549" t="s">
        <v>414</v>
      </c>
    </row>
    <row r="65" s="549" customFormat="1" ht="25.5" customHeight="1">
      <c r="A65" s="549" t="s">
        <v>149</v>
      </c>
    </row>
    <row r="66" spans="1:11" ht="25.5" customHeight="1">
      <c r="A66" s="614"/>
      <c r="B66" s="614"/>
      <c r="C66" s="614"/>
      <c r="D66" s="614"/>
      <c r="E66" s="614"/>
      <c r="F66" s="614"/>
      <c r="G66" s="614"/>
      <c r="H66" s="614"/>
      <c r="I66" s="614"/>
      <c r="J66" s="614"/>
      <c r="K66" s="614"/>
    </row>
    <row r="67" spans="1:11" ht="25.5" customHeight="1">
      <c r="A67" s="614"/>
      <c r="B67" s="614"/>
      <c r="C67" s="614"/>
      <c r="D67" s="614"/>
      <c r="E67" s="614"/>
      <c r="F67" s="614"/>
      <c r="G67" s="614"/>
      <c r="H67" s="614"/>
      <c r="I67" s="614"/>
      <c r="J67" s="614"/>
      <c r="K67" s="614"/>
    </row>
  </sheetData>
  <sheetProtection/>
  <mergeCells count="4">
    <mergeCell ref="A37:K37"/>
    <mergeCell ref="A1:K1"/>
    <mergeCell ref="G41:K41"/>
    <mergeCell ref="G42:K42"/>
  </mergeCells>
  <printOptions/>
  <pageMargins left="0.79" right="0.07874015748031496" top="0.62" bottom="0.45" header="0.15748031496062992"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K52"/>
  <sheetViews>
    <sheetView zoomScale="110" zoomScaleNormal="110" zoomScaleSheetLayoutView="100" zoomScalePageLayoutView="0" workbookViewId="0" topLeftCell="A1">
      <selection activeCell="B32" sqref="B32"/>
    </sheetView>
  </sheetViews>
  <sheetFormatPr defaultColWidth="9.140625" defaultRowHeight="24" customHeight="1"/>
  <cols>
    <col min="1" max="5" width="9.140625" style="173" customWidth="1"/>
    <col min="6" max="6" width="17.7109375" style="173" customWidth="1"/>
    <col min="7" max="7" width="2.7109375" style="167" customWidth="1"/>
    <col min="8" max="8" width="17.7109375" style="173" customWidth="1"/>
    <col min="9" max="9" width="2.7109375" style="173" customWidth="1"/>
    <col min="10" max="10" width="17.7109375" style="173" customWidth="1"/>
    <col min="11" max="11" width="6.00390625" style="173" customWidth="1"/>
    <col min="12" max="12" width="9.140625" style="173" customWidth="1"/>
    <col min="13" max="13" width="12.140625" style="173" bestFit="1" customWidth="1"/>
    <col min="14" max="16384" width="9.140625" style="173" customWidth="1"/>
  </cols>
  <sheetData>
    <row r="1" spans="1:11" s="319" customFormat="1" ht="24" customHeight="1">
      <c r="A1" s="827" t="s">
        <v>469</v>
      </c>
      <c r="B1" s="827"/>
      <c r="C1" s="827"/>
      <c r="D1" s="827"/>
      <c r="E1" s="827"/>
      <c r="F1" s="827"/>
      <c r="G1" s="827"/>
      <c r="H1" s="827"/>
      <c r="I1" s="827"/>
      <c r="J1" s="827"/>
      <c r="K1" s="171"/>
    </row>
    <row r="2" spans="1:11" ht="24" customHeight="1">
      <c r="A2" s="176"/>
      <c r="B2" s="384"/>
      <c r="C2" s="384"/>
      <c r="D2" s="384"/>
      <c r="E2" s="176"/>
      <c r="F2" s="176"/>
      <c r="G2" s="176"/>
      <c r="H2" s="176"/>
      <c r="I2" s="176"/>
      <c r="J2" s="176"/>
      <c r="K2" s="176"/>
    </row>
    <row r="3" spans="1:11" ht="24" customHeight="1">
      <c r="A3" s="382" t="s">
        <v>1052</v>
      </c>
      <c r="B3" s="384"/>
      <c r="C3" s="384"/>
      <c r="D3" s="384"/>
      <c r="E3" s="176"/>
      <c r="F3" s="176"/>
      <c r="G3" s="176"/>
      <c r="H3" s="176"/>
      <c r="I3" s="176"/>
      <c r="J3" s="176"/>
      <c r="K3" s="176"/>
    </row>
    <row r="4" spans="1:7" ht="24" customHeight="1">
      <c r="A4" s="320" t="s">
        <v>344</v>
      </c>
      <c r="G4" s="173"/>
    </row>
    <row r="5" spans="1:10" ht="24" customHeight="1">
      <c r="A5" s="320"/>
      <c r="G5" s="173"/>
      <c r="J5" s="380" t="s">
        <v>776</v>
      </c>
    </row>
    <row r="6" spans="2:10" s="325" customFormat="1" ht="24" customHeight="1">
      <c r="B6" s="525"/>
      <c r="C6" s="525"/>
      <c r="D6" s="525"/>
      <c r="E6" s="171"/>
      <c r="F6" s="826" t="s">
        <v>348</v>
      </c>
      <c r="G6" s="826"/>
      <c r="H6" s="826"/>
      <c r="I6" s="826"/>
      <c r="J6" s="826"/>
    </row>
    <row r="7" spans="1:11" s="325" customFormat="1" ht="24" customHeight="1">
      <c r="A7" s="526"/>
      <c r="B7" s="527"/>
      <c r="C7" s="527"/>
      <c r="D7" s="527"/>
      <c r="E7" s="322"/>
      <c r="F7" s="826" t="s">
        <v>402</v>
      </c>
      <c r="G7" s="826"/>
      <c r="H7" s="826"/>
      <c r="I7" s="826"/>
      <c r="J7" s="826"/>
      <c r="K7" s="526"/>
    </row>
    <row r="8" spans="1:11" s="325" customFormat="1" ht="24" customHeight="1">
      <c r="A8" s="526"/>
      <c r="B8" s="527"/>
      <c r="C8" s="527"/>
      <c r="D8" s="527"/>
      <c r="E8" s="322"/>
      <c r="F8" s="528" t="s">
        <v>345</v>
      </c>
      <c r="G8" s="529"/>
      <c r="H8" s="528" t="s">
        <v>346</v>
      </c>
      <c r="I8" s="529"/>
      <c r="J8" s="528" t="s">
        <v>347</v>
      </c>
      <c r="K8" s="526"/>
    </row>
    <row r="9" spans="2:10" s="325" customFormat="1" ht="24" customHeight="1">
      <c r="B9" s="176" t="s">
        <v>1053</v>
      </c>
      <c r="C9" s="176"/>
      <c r="D9" s="176"/>
      <c r="E9" s="322"/>
      <c r="F9" s="590">
        <v>23635129.21</v>
      </c>
      <c r="G9" s="591"/>
      <c r="H9" s="590">
        <v>37024743.89</v>
      </c>
      <c r="I9" s="591"/>
      <c r="J9" s="590">
        <f>H9-F9</f>
        <v>13389614.68</v>
      </c>
    </row>
    <row r="10" spans="2:10" s="325" customFormat="1" ht="24" customHeight="1">
      <c r="B10" s="176" t="s">
        <v>403</v>
      </c>
      <c r="C10" s="176"/>
      <c r="D10" s="176"/>
      <c r="E10" s="322"/>
      <c r="F10" s="590">
        <v>0</v>
      </c>
      <c r="G10" s="591"/>
      <c r="H10" s="590">
        <v>78285850</v>
      </c>
      <c r="I10" s="591"/>
      <c r="J10" s="590">
        <f>H10-F10</f>
        <v>78285850</v>
      </c>
    </row>
    <row r="11" spans="2:10" s="325" customFormat="1" ht="24" customHeight="1">
      <c r="B11" s="176" t="s">
        <v>439</v>
      </c>
      <c r="C11" s="176"/>
      <c r="D11" s="176"/>
      <c r="E11" s="322"/>
      <c r="F11" s="590">
        <v>9648498943.73</v>
      </c>
      <c r="G11" s="591"/>
      <c r="H11" s="590">
        <v>9583602708.41</v>
      </c>
      <c r="I11" s="591"/>
      <c r="J11" s="590">
        <f>H11-F11</f>
        <v>-64896235.319999695</v>
      </c>
    </row>
    <row r="12" spans="2:10" s="325" customFormat="1" ht="24" customHeight="1">
      <c r="B12" s="525"/>
      <c r="C12" s="525"/>
      <c r="D12" s="525"/>
      <c r="E12" s="171"/>
      <c r="F12" s="826" t="s">
        <v>438</v>
      </c>
      <c r="G12" s="826"/>
      <c r="H12" s="826"/>
      <c r="I12" s="826"/>
      <c r="J12" s="826"/>
    </row>
    <row r="13" spans="2:10" s="325" customFormat="1" ht="24" customHeight="1">
      <c r="B13" s="525"/>
      <c r="C13" s="525"/>
      <c r="D13" s="525"/>
      <c r="E13" s="171"/>
      <c r="F13" s="826" t="s">
        <v>402</v>
      </c>
      <c r="G13" s="826"/>
      <c r="H13" s="826"/>
      <c r="I13" s="826"/>
      <c r="J13" s="826"/>
    </row>
    <row r="14" spans="2:11" s="325" customFormat="1" ht="24" customHeight="1">
      <c r="B14" s="527"/>
      <c r="C14" s="527"/>
      <c r="D14" s="527"/>
      <c r="E14" s="322"/>
      <c r="F14" s="528" t="s">
        <v>345</v>
      </c>
      <c r="G14" s="529"/>
      <c r="H14" s="528" t="s">
        <v>346</v>
      </c>
      <c r="I14" s="529"/>
      <c r="J14" s="528" t="s">
        <v>347</v>
      </c>
      <c r="K14" s="526"/>
    </row>
    <row r="15" spans="2:10" s="325" customFormat="1" ht="24" customHeight="1">
      <c r="B15" s="176" t="s">
        <v>1053</v>
      </c>
      <c r="C15" s="176"/>
      <c r="D15" s="176"/>
      <c r="E15" s="322"/>
      <c r="F15" s="590">
        <v>23635129.21</v>
      </c>
      <c r="G15" s="591"/>
      <c r="H15" s="590">
        <v>37024743.89</v>
      </c>
      <c r="I15" s="591"/>
      <c r="J15" s="590">
        <f>H15-F15</f>
        <v>13389614.68</v>
      </c>
    </row>
    <row r="16" spans="2:10" s="325" customFormat="1" ht="24" customHeight="1">
      <c r="B16" s="176" t="s">
        <v>403</v>
      </c>
      <c r="C16" s="176"/>
      <c r="D16" s="176"/>
      <c r="E16" s="322"/>
      <c r="F16" s="590">
        <v>0</v>
      </c>
      <c r="G16" s="591"/>
      <c r="H16" s="590">
        <v>78285850</v>
      </c>
      <c r="I16" s="591"/>
      <c r="J16" s="590">
        <f>H16-F16</f>
        <v>78285850</v>
      </c>
    </row>
    <row r="17" spans="2:10" s="325" customFormat="1" ht="24" customHeight="1">
      <c r="B17" s="176" t="s">
        <v>439</v>
      </c>
      <c r="C17" s="176"/>
      <c r="D17" s="176"/>
      <c r="E17" s="322"/>
      <c r="F17" s="590">
        <v>2788355095.36</v>
      </c>
      <c r="G17" s="591"/>
      <c r="H17" s="590">
        <v>2723458860.04</v>
      </c>
      <c r="I17" s="591"/>
      <c r="J17" s="590">
        <f>H17-F17</f>
        <v>-64896235.32000017</v>
      </c>
    </row>
    <row r="18" spans="2:10" s="325" customFormat="1" ht="24" customHeight="1">
      <c r="B18" s="322"/>
      <c r="C18" s="322"/>
      <c r="D18" s="322"/>
      <c r="E18" s="322"/>
      <c r="F18" s="826" t="s">
        <v>349</v>
      </c>
      <c r="G18" s="826"/>
      <c r="H18" s="826"/>
      <c r="I18" s="826"/>
      <c r="J18" s="826"/>
    </row>
    <row r="19" spans="2:10" s="325" customFormat="1" ht="24" customHeight="1">
      <c r="B19" s="322"/>
      <c r="C19" s="322"/>
      <c r="D19" s="322"/>
      <c r="E19" s="322"/>
      <c r="F19" s="826" t="s">
        <v>32</v>
      </c>
      <c r="G19" s="826"/>
      <c r="H19" s="826"/>
      <c r="I19" s="826"/>
      <c r="J19" s="826"/>
    </row>
    <row r="20" spans="2:11" s="325" customFormat="1" ht="24" customHeight="1">
      <c r="B20" s="322"/>
      <c r="C20" s="322"/>
      <c r="D20" s="322"/>
      <c r="E20" s="322"/>
      <c r="F20" s="528" t="s">
        <v>345</v>
      </c>
      <c r="G20" s="529"/>
      <c r="H20" s="528" t="s">
        <v>346</v>
      </c>
      <c r="I20" s="529"/>
      <c r="J20" s="528" t="s">
        <v>347</v>
      </c>
      <c r="K20" s="526"/>
    </row>
    <row r="21" spans="2:10" s="325" customFormat="1" ht="24" customHeight="1">
      <c r="B21" s="96" t="s">
        <v>227</v>
      </c>
      <c r="C21" s="176"/>
      <c r="D21" s="176"/>
      <c r="E21" s="322"/>
      <c r="F21" s="667">
        <v>59693300</v>
      </c>
      <c r="G21" s="668"/>
      <c r="H21" s="667">
        <v>10245000</v>
      </c>
      <c r="I21" s="592"/>
      <c r="J21" s="590">
        <f>H21-F21</f>
        <v>-49448300</v>
      </c>
    </row>
    <row r="22" spans="2:10" s="327" customFormat="1" ht="24" customHeight="1">
      <c r="B22" s="455" t="s">
        <v>1064</v>
      </c>
      <c r="C22" s="455"/>
      <c r="D22" s="455"/>
      <c r="E22" s="326"/>
      <c r="F22" s="770">
        <v>10624960.85</v>
      </c>
      <c r="G22" s="771"/>
      <c r="H22" s="770">
        <v>347648.91</v>
      </c>
      <c r="I22" s="593"/>
      <c r="J22" s="590">
        <f>H22-F22</f>
        <v>-10277311.94</v>
      </c>
    </row>
    <row r="23" spans="2:10" s="327" customFormat="1" ht="24" customHeight="1">
      <c r="B23" s="455" t="s">
        <v>1065</v>
      </c>
      <c r="C23" s="455"/>
      <c r="D23" s="455"/>
      <c r="E23" s="326"/>
      <c r="F23" s="770">
        <v>1021742908.81</v>
      </c>
      <c r="G23" s="771"/>
      <c r="H23" s="770">
        <v>982571920.75</v>
      </c>
      <c r="I23" s="593"/>
      <c r="J23" s="590">
        <f>H23-F23</f>
        <v>-39170988.05999994</v>
      </c>
    </row>
    <row r="24" spans="2:10" s="325" customFormat="1" ht="24" customHeight="1">
      <c r="B24" s="176" t="s">
        <v>111</v>
      </c>
      <c r="C24" s="176"/>
      <c r="D24" s="176"/>
      <c r="E24" s="322"/>
      <c r="F24" s="772">
        <f>F23/494034300</f>
        <v>2.068161884326655</v>
      </c>
      <c r="G24" s="668"/>
      <c r="H24" s="667">
        <f>H23/494034300</f>
        <v>1.9888738914484279</v>
      </c>
      <c r="I24" s="592"/>
      <c r="J24" s="590">
        <f>H24-F24</f>
        <v>-0.07928799287822708</v>
      </c>
    </row>
    <row r="25" spans="2:10" s="325" customFormat="1" ht="24" customHeight="1">
      <c r="B25" s="322"/>
      <c r="C25" s="322"/>
      <c r="D25" s="322"/>
      <c r="E25" s="322"/>
      <c r="F25" s="826" t="s">
        <v>440</v>
      </c>
      <c r="G25" s="826"/>
      <c r="H25" s="826"/>
      <c r="I25" s="826"/>
      <c r="J25" s="826"/>
    </row>
    <row r="26" spans="2:10" s="325" customFormat="1" ht="24" customHeight="1">
      <c r="B26" s="322"/>
      <c r="C26" s="322"/>
      <c r="D26" s="322"/>
      <c r="E26" s="322"/>
      <c r="F26" s="826" t="s">
        <v>33</v>
      </c>
      <c r="G26" s="826"/>
      <c r="H26" s="826"/>
      <c r="I26" s="826"/>
      <c r="J26" s="826"/>
    </row>
    <row r="27" spans="2:11" s="325" customFormat="1" ht="24" customHeight="1">
      <c r="B27" s="322"/>
      <c r="C27" s="322"/>
      <c r="D27" s="322"/>
      <c r="E27" s="322"/>
      <c r="F27" s="528" t="s">
        <v>345</v>
      </c>
      <c r="G27" s="529"/>
      <c r="H27" s="528" t="s">
        <v>346</v>
      </c>
      <c r="I27" s="529"/>
      <c r="J27" s="528" t="s">
        <v>347</v>
      </c>
      <c r="K27" s="526"/>
    </row>
    <row r="28" spans="2:10" s="325" customFormat="1" ht="24" customHeight="1">
      <c r="B28" s="96" t="s">
        <v>227</v>
      </c>
      <c r="C28" s="176"/>
      <c r="D28" s="176"/>
      <c r="E28" s="322"/>
      <c r="F28" s="667">
        <v>59693300</v>
      </c>
      <c r="G28" s="668"/>
      <c r="H28" s="667">
        <v>10245000</v>
      </c>
      <c r="I28" s="592"/>
      <c r="J28" s="590">
        <f>H28-F28</f>
        <v>-49448300</v>
      </c>
    </row>
    <row r="29" spans="2:10" s="325" customFormat="1" ht="24" customHeight="1">
      <c r="B29" s="455" t="s">
        <v>1064</v>
      </c>
      <c r="C29" s="455"/>
      <c r="D29" s="455"/>
      <c r="E29" s="322"/>
      <c r="F29" s="770">
        <v>10624960.85</v>
      </c>
      <c r="G29" s="771"/>
      <c r="H29" s="770">
        <v>347648.91</v>
      </c>
      <c r="I29" s="593"/>
      <c r="J29" s="590">
        <f>H29-F29</f>
        <v>-10277311.94</v>
      </c>
    </row>
    <row r="30" spans="2:10" s="325" customFormat="1" ht="24" customHeight="1">
      <c r="B30" s="455" t="s">
        <v>1065</v>
      </c>
      <c r="C30" s="455"/>
      <c r="D30" s="455"/>
      <c r="E30" s="322"/>
      <c r="F30" s="667">
        <v>458817075.86</v>
      </c>
      <c r="G30" s="669"/>
      <c r="H30" s="667">
        <v>419646087.8</v>
      </c>
      <c r="I30" s="593"/>
      <c r="J30" s="590">
        <f>H30-F30</f>
        <v>-39170988.06</v>
      </c>
    </row>
    <row r="31" spans="2:10" s="325" customFormat="1" ht="24" customHeight="1">
      <c r="B31" s="176" t="s">
        <v>111</v>
      </c>
      <c r="C31" s="176"/>
      <c r="D31" s="176"/>
      <c r="E31" s="322"/>
      <c r="F31" s="773">
        <f>F30/494034300</f>
        <v>0.9287150221351028</v>
      </c>
      <c r="G31" s="669"/>
      <c r="H31" s="773">
        <f>H30/494034300</f>
        <v>0.8494270292568755</v>
      </c>
      <c r="I31" s="592"/>
      <c r="J31" s="590">
        <f>H31-F31</f>
        <v>-0.0792879928782273</v>
      </c>
    </row>
    <row r="41" spans="2:10" s="165" customFormat="1" ht="24" customHeight="1">
      <c r="B41" s="44"/>
      <c r="C41" s="44"/>
      <c r="D41" s="44"/>
      <c r="G41" s="167"/>
      <c r="H41" s="177"/>
      <c r="J41" s="177"/>
    </row>
    <row r="52" spans="1:11" s="319" customFormat="1" ht="24" customHeight="1">
      <c r="A52" s="328"/>
      <c r="B52" s="329"/>
      <c r="C52" s="329"/>
      <c r="D52" s="329"/>
      <c r="E52" s="324"/>
      <c r="F52" s="176"/>
      <c r="G52" s="176"/>
      <c r="H52" s="176"/>
      <c r="I52" s="176"/>
      <c r="J52" s="176"/>
      <c r="K52" s="330"/>
    </row>
  </sheetData>
  <sheetProtection/>
  <mergeCells count="9">
    <mergeCell ref="F19:J19"/>
    <mergeCell ref="F25:J25"/>
    <mergeCell ref="F26:J26"/>
    <mergeCell ref="A1:J1"/>
    <mergeCell ref="F6:J6"/>
    <mergeCell ref="F7:J7"/>
    <mergeCell ref="F12:J12"/>
    <mergeCell ref="F13:J13"/>
    <mergeCell ref="F18:J18"/>
  </mergeCells>
  <printOptions/>
  <pageMargins left="0.8661417322834646" right="0.2362204724409449" top="0.5905511811023623" bottom="0.4724409448818898" header="0.2362204724409449"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P74"/>
  <sheetViews>
    <sheetView zoomScale="90" zoomScaleNormal="90" zoomScalePageLayoutView="0" workbookViewId="0" topLeftCell="A24">
      <selection activeCell="N32" sqref="N32"/>
    </sheetView>
  </sheetViews>
  <sheetFormatPr defaultColWidth="9.140625" defaultRowHeight="24" customHeight="1"/>
  <cols>
    <col min="1" max="6" width="9.140625" style="279" customWidth="1"/>
    <col min="7" max="7" width="9.140625" style="462" customWidth="1"/>
    <col min="8" max="8" width="18.7109375" style="279" customWidth="1"/>
    <col min="9" max="9" width="2.7109375" style="279" customWidth="1"/>
    <col min="10" max="10" width="18.7109375" style="279" customWidth="1"/>
    <col min="11" max="11" width="2.8515625" style="279" customWidth="1"/>
    <col min="12" max="12" width="3.8515625" style="279" customWidth="1"/>
    <col min="13" max="14" width="9.140625" style="279" customWidth="1"/>
    <col min="15" max="22" width="0" style="279" hidden="1" customWidth="1"/>
    <col min="23" max="43" width="9.140625" style="279" customWidth="1"/>
    <col min="44" max="44" width="9.28125" style="279" customWidth="1"/>
    <col min="45" max="16384" width="9.140625" style="279" customWidth="1"/>
  </cols>
  <sheetData>
    <row r="1" spans="1:10" s="531" customFormat="1" ht="24" customHeight="1">
      <c r="A1" s="824" t="s">
        <v>1107</v>
      </c>
      <c r="B1" s="824"/>
      <c r="C1" s="824"/>
      <c r="D1" s="824"/>
      <c r="E1" s="824"/>
      <c r="F1" s="824"/>
      <c r="G1" s="824"/>
      <c r="H1" s="824"/>
      <c r="I1" s="824"/>
      <c r="J1" s="824"/>
    </row>
    <row r="2" spans="1:10" s="531" customFormat="1" ht="12" customHeight="1">
      <c r="A2" s="530"/>
      <c r="B2" s="530"/>
      <c r="C2" s="530"/>
      <c r="D2" s="530"/>
      <c r="E2" s="530"/>
      <c r="F2" s="530"/>
      <c r="G2" s="530"/>
      <c r="H2" s="530"/>
      <c r="I2" s="530"/>
      <c r="J2" s="530"/>
    </row>
    <row r="3" spans="1:9" s="531" customFormat="1" ht="24" customHeight="1">
      <c r="A3" s="382" t="s">
        <v>1052</v>
      </c>
      <c r="B3" s="532"/>
      <c r="C3" s="462"/>
      <c r="D3" s="462"/>
      <c r="E3" s="462"/>
      <c r="F3" s="462"/>
      <c r="G3" s="463"/>
      <c r="H3" s="463"/>
      <c r="I3" s="463"/>
    </row>
    <row r="4" spans="1:10" s="165" customFormat="1" ht="24" customHeight="1">
      <c r="A4" s="385" t="s">
        <v>1054</v>
      </c>
      <c r="J4" s="167"/>
    </row>
    <row r="5" spans="2:12" s="165" customFormat="1" ht="24" customHeight="1">
      <c r="B5" s="533" t="s">
        <v>404</v>
      </c>
      <c r="C5" s="533"/>
      <c r="D5" s="533"/>
      <c r="E5" s="533"/>
      <c r="F5" s="533"/>
      <c r="G5" s="533"/>
      <c r="J5" s="380" t="s">
        <v>776</v>
      </c>
      <c r="L5" s="44"/>
    </row>
    <row r="6" spans="10:12" s="165" customFormat="1" ht="24" customHeight="1">
      <c r="J6" s="522" t="s">
        <v>507</v>
      </c>
      <c r="L6" s="331"/>
    </row>
    <row r="7" spans="10:12" s="165" customFormat="1" ht="24" customHeight="1">
      <c r="J7" s="523" t="s">
        <v>350</v>
      </c>
      <c r="L7" s="331"/>
    </row>
    <row r="8" spans="10:12" s="165" customFormat="1" ht="24" customHeight="1">
      <c r="J8" s="566" t="s">
        <v>351</v>
      </c>
      <c r="L8" s="331"/>
    </row>
    <row r="9" spans="2:7" s="165" customFormat="1" ht="24" customHeight="1">
      <c r="B9" s="44" t="s">
        <v>458</v>
      </c>
      <c r="C9" s="44"/>
      <c r="D9" s="44"/>
      <c r="E9" s="44"/>
      <c r="F9" s="44"/>
      <c r="G9" s="44"/>
    </row>
    <row r="10" spans="2:10" s="165" customFormat="1" ht="24" customHeight="1">
      <c r="B10" s="44" t="s">
        <v>1055</v>
      </c>
      <c r="C10" s="44"/>
      <c r="D10" s="44"/>
      <c r="E10" s="44"/>
      <c r="F10" s="44"/>
      <c r="G10" s="44"/>
      <c r="H10" s="744"/>
      <c r="J10" s="594">
        <v>-758647489.5</v>
      </c>
    </row>
    <row r="11" spans="2:10" s="165" customFormat="1" ht="24" customHeight="1">
      <c r="B11" s="44" t="s">
        <v>1056</v>
      </c>
      <c r="C11" s="44"/>
      <c r="D11" s="44"/>
      <c r="E11" s="44"/>
      <c r="F11" s="44"/>
      <c r="G11" s="44"/>
      <c r="H11" s="744"/>
      <c r="J11" s="594">
        <v>969137174.95</v>
      </c>
    </row>
    <row r="12" spans="2:10" s="165" customFormat="1" ht="24" customHeight="1">
      <c r="B12" s="44" t="s">
        <v>1096</v>
      </c>
      <c r="C12" s="44"/>
      <c r="D12" s="44"/>
      <c r="E12" s="44"/>
      <c r="F12" s="44"/>
      <c r="G12" s="44"/>
      <c r="H12" s="744"/>
      <c r="J12" s="594">
        <v>-210489685.45</v>
      </c>
    </row>
    <row r="13" spans="2:10" s="165" customFormat="1" ht="12" customHeight="1">
      <c r="B13" s="44"/>
      <c r="C13" s="44"/>
      <c r="D13" s="44"/>
      <c r="E13" s="44"/>
      <c r="F13" s="44"/>
      <c r="G13" s="44"/>
      <c r="J13" s="177"/>
    </row>
    <row r="14" spans="1:11" s="335" customFormat="1" ht="24" customHeight="1">
      <c r="A14" s="12" t="s">
        <v>743</v>
      </c>
      <c r="B14" s="13"/>
      <c r="C14" s="13"/>
      <c r="D14" s="13"/>
      <c r="E14" s="13"/>
      <c r="F14" s="13"/>
      <c r="G14" s="105"/>
      <c r="H14" s="105"/>
      <c r="I14" s="16"/>
      <c r="J14" s="16"/>
      <c r="K14" s="16"/>
    </row>
    <row r="15" spans="2:11" s="335" customFormat="1" ht="24" customHeight="1">
      <c r="B15" s="13" t="s">
        <v>1097</v>
      </c>
      <c r="C15" s="13"/>
      <c r="D15" s="13"/>
      <c r="E15" s="13"/>
      <c r="F15" s="13"/>
      <c r="G15" s="105"/>
      <c r="H15" s="105"/>
      <c r="I15" s="16"/>
      <c r="J15" s="16"/>
      <c r="K15" s="16"/>
    </row>
    <row r="16" spans="1:10" s="335" customFormat="1" ht="24" customHeight="1">
      <c r="A16" s="13"/>
      <c r="B16" s="13"/>
      <c r="C16" s="13"/>
      <c r="D16" s="13"/>
      <c r="E16" s="13"/>
      <c r="F16" s="13"/>
      <c r="G16" s="105"/>
      <c r="H16" s="16"/>
      <c r="I16" s="16"/>
      <c r="J16" s="20" t="s">
        <v>776</v>
      </c>
    </row>
    <row r="17" spans="1:10" s="335" customFormat="1" ht="24" customHeight="1">
      <c r="A17" s="13"/>
      <c r="B17" s="13"/>
      <c r="C17" s="13"/>
      <c r="D17" s="13"/>
      <c r="E17" s="13"/>
      <c r="F17" s="13"/>
      <c r="G17" s="105"/>
      <c r="I17" s="17" t="s">
        <v>741</v>
      </c>
      <c r="J17" s="17"/>
    </row>
    <row r="18" spans="1:10" s="335" customFormat="1" ht="24" customHeight="1">
      <c r="A18" s="13"/>
      <c r="B18" s="13"/>
      <c r="C18" s="13"/>
      <c r="D18" s="13"/>
      <c r="E18" s="13"/>
      <c r="F18" s="13"/>
      <c r="G18" s="105"/>
      <c r="H18" s="18"/>
      <c r="I18" s="19" t="s">
        <v>742</v>
      </c>
      <c r="J18" s="336"/>
    </row>
    <row r="19" spans="7:10" s="332" customFormat="1" ht="24" customHeight="1">
      <c r="G19" s="105"/>
      <c r="H19" s="338" t="s">
        <v>929</v>
      </c>
      <c r="J19" s="338" t="s">
        <v>588</v>
      </c>
    </row>
    <row r="20" spans="2:10" s="332" customFormat="1" ht="24" customHeight="1">
      <c r="B20" s="332" t="s">
        <v>1098</v>
      </c>
      <c r="G20" s="105"/>
      <c r="H20" s="774">
        <v>1746438.96</v>
      </c>
      <c r="I20" s="595"/>
      <c r="J20" s="596">
        <v>1485909.84</v>
      </c>
    </row>
    <row r="21" spans="2:10" s="332" customFormat="1" ht="24" customHeight="1">
      <c r="B21" s="332" t="s">
        <v>1099</v>
      </c>
      <c r="G21" s="105"/>
      <c r="H21" s="774">
        <v>1343342.68</v>
      </c>
      <c r="I21" s="595"/>
      <c r="J21" s="596">
        <v>938594.93</v>
      </c>
    </row>
    <row r="22" spans="2:10" s="332" customFormat="1" ht="24" customHeight="1">
      <c r="B22" s="332" t="s">
        <v>1100</v>
      </c>
      <c r="G22" s="105"/>
      <c r="H22" s="775">
        <v>59033645.82</v>
      </c>
      <c r="I22" s="595"/>
      <c r="J22" s="596">
        <v>38062702.66</v>
      </c>
    </row>
    <row r="23" spans="3:10" s="332" customFormat="1" ht="24" customHeight="1" thickBot="1">
      <c r="C23" s="332" t="s">
        <v>722</v>
      </c>
      <c r="G23" s="105"/>
      <c r="H23" s="597">
        <f>SUM(H20:H22)</f>
        <v>62123427.46</v>
      </c>
      <c r="I23" s="596"/>
      <c r="J23" s="597">
        <f>SUM(J20:J22)</f>
        <v>40487207.43</v>
      </c>
    </row>
    <row r="24" spans="7:10" s="332" customFormat="1" ht="24" customHeight="1" thickTop="1">
      <c r="G24" s="105"/>
      <c r="H24" s="763"/>
      <c r="I24" s="596"/>
      <c r="J24" s="763"/>
    </row>
    <row r="25" spans="1:16" s="333" customFormat="1" ht="24" customHeight="1">
      <c r="A25" s="746" t="s">
        <v>112</v>
      </c>
      <c r="B25" s="530"/>
      <c r="C25" s="530"/>
      <c r="D25" s="530"/>
      <c r="E25" s="530"/>
      <c r="F25" s="530"/>
      <c r="G25" s="530"/>
      <c r="H25" s="530"/>
      <c r="I25" s="530"/>
      <c r="J25" s="530"/>
      <c r="K25" s="534"/>
      <c r="L25" s="534"/>
      <c r="P25" s="334"/>
    </row>
    <row r="26" spans="1:16" s="333" customFormat="1" ht="24" customHeight="1">
      <c r="A26" s="746"/>
      <c r="B26" s="463" t="s">
        <v>157</v>
      </c>
      <c r="C26" s="463"/>
      <c r="D26" s="463"/>
      <c r="E26" s="463"/>
      <c r="F26" s="463"/>
      <c r="G26" s="463"/>
      <c r="H26" s="463"/>
      <c r="I26" s="463"/>
      <c r="J26" s="463"/>
      <c r="K26" s="534"/>
      <c r="L26" s="534"/>
      <c r="P26" s="334"/>
    </row>
    <row r="27" spans="1:16" s="333" customFormat="1" ht="24" customHeight="1">
      <c r="A27" s="746"/>
      <c r="B27" s="530"/>
      <c r="C27" s="530"/>
      <c r="D27" s="530"/>
      <c r="E27" s="530"/>
      <c r="F27" s="530"/>
      <c r="G27" s="530"/>
      <c r="H27" s="530"/>
      <c r="I27" s="530"/>
      <c r="J27" s="20" t="s">
        <v>776</v>
      </c>
      <c r="K27" s="534"/>
      <c r="L27" s="534"/>
      <c r="P27" s="334"/>
    </row>
    <row r="28" spans="1:16" s="333" customFormat="1" ht="24" customHeight="1">
      <c r="A28" s="746"/>
      <c r="B28" s="530"/>
      <c r="C28" s="530"/>
      <c r="D28" s="530"/>
      <c r="E28" s="530"/>
      <c r="F28" s="530"/>
      <c r="G28" s="530"/>
      <c r="H28" s="335"/>
      <c r="I28" s="17" t="s">
        <v>741</v>
      </c>
      <c r="J28" s="530"/>
      <c r="K28" s="534"/>
      <c r="L28" s="534"/>
      <c r="P28" s="334"/>
    </row>
    <row r="29" spans="1:16" s="333" customFormat="1" ht="24" customHeight="1">
      <c r="A29" s="746"/>
      <c r="B29" s="530"/>
      <c r="C29" s="530"/>
      <c r="D29" s="530"/>
      <c r="E29" s="530"/>
      <c r="F29" s="530"/>
      <c r="G29" s="530"/>
      <c r="H29" s="776"/>
      <c r="I29" s="19" t="s">
        <v>742</v>
      </c>
      <c r="J29" s="776"/>
      <c r="K29" s="534"/>
      <c r="L29" s="534"/>
      <c r="P29" s="334"/>
    </row>
    <row r="30" spans="1:16" s="333" customFormat="1" ht="24" customHeight="1">
      <c r="A30" s="746"/>
      <c r="B30" s="530"/>
      <c r="C30" s="530"/>
      <c r="D30" s="530"/>
      <c r="E30" s="530"/>
      <c r="F30" s="530"/>
      <c r="G30" s="530"/>
      <c r="H30" s="338" t="s">
        <v>929</v>
      </c>
      <c r="I30" s="332"/>
      <c r="J30" s="338" t="s">
        <v>588</v>
      </c>
      <c r="K30" s="534"/>
      <c r="L30" s="534"/>
      <c r="P30" s="334"/>
    </row>
    <row r="31" spans="1:16" s="333" customFormat="1" ht="24" customHeight="1">
      <c r="A31" s="746"/>
      <c r="B31" s="777" t="s">
        <v>113</v>
      </c>
      <c r="C31" s="530"/>
      <c r="D31" s="530"/>
      <c r="E31" s="530"/>
      <c r="F31" s="530"/>
      <c r="G31" s="530"/>
      <c r="H31" s="165">
        <v>348602477.2</v>
      </c>
      <c r="I31" s="165"/>
      <c r="J31" s="165">
        <v>206958837.19</v>
      </c>
      <c r="K31" s="534"/>
      <c r="L31" s="534"/>
      <c r="P31" s="334"/>
    </row>
    <row r="32" spans="1:16" s="333" customFormat="1" ht="24" customHeight="1">
      <c r="A32" s="778"/>
      <c r="B32" s="777" t="s">
        <v>114</v>
      </c>
      <c r="C32" s="530"/>
      <c r="D32" s="530"/>
      <c r="E32" s="530"/>
      <c r="F32" s="530"/>
      <c r="G32" s="530"/>
      <c r="H32" s="792">
        <v>0</v>
      </c>
      <c r="I32" s="165"/>
      <c r="J32" s="792">
        <v>0</v>
      </c>
      <c r="K32" s="534"/>
      <c r="L32" s="534"/>
      <c r="P32" s="334"/>
    </row>
    <row r="33" spans="1:16" s="333" customFormat="1" ht="24" customHeight="1">
      <c r="A33" s="746"/>
      <c r="B33" s="530" t="s">
        <v>360</v>
      </c>
      <c r="C33" s="530"/>
      <c r="D33" s="530"/>
      <c r="E33" s="530"/>
      <c r="F33" s="530"/>
      <c r="G33" s="530"/>
      <c r="H33" s="805">
        <f>SUM(H31:H32)</f>
        <v>348602477.2</v>
      </c>
      <c r="I33" s="744"/>
      <c r="J33" s="805">
        <f>SUM(J31:J32)</f>
        <v>206958837.19</v>
      </c>
      <c r="K33" s="534"/>
      <c r="L33" s="534"/>
      <c r="P33" s="334"/>
    </row>
    <row r="34" spans="1:16" s="333" customFormat="1" ht="24" customHeight="1">
      <c r="A34" s="746"/>
      <c r="B34" s="332" t="s">
        <v>1101</v>
      </c>
      <c r="C34" s="530"/>
      <c r="D34" s="530"/>
      <c r="E34" s="530"/>
      <c r="F34" s="530"/>
      <c r="G34" s="530"/>
      <c r="H34" s="779">
        <v>-41682434.57</v>
      </c>
      <c r="I34" s="165"/>
      <c r="J34" s="779">
        <v>-50714521.75</v>
      </c>
      <c r="K34" s="534"/>
      <c r="L34" s="534"/>
      <c r="P34" s="334"/>
    </row>
    <row r="35" spans="1:16" s="333" customFormat="1" ht="24" customHeight="1" thickBot="1">
      <c r="A35" s="746"/>
      <c r="B35" s="777"/>
      <c r="C35" s="777" t="s">
        <v>115</v>
      </c>
      <c r="D35" s="530"/>
      <c r="E35" s="530"/>
      <c r="F35" s="530"/>
      <c r="G35" s="530"/>
      <c r="H35" s="780">
        <f>SUM(H33:H34)</f>
        <v>306920042.63</v>
      </c>
      <c r="I35" s="744"/>
      <c r="J35" s="780">
        <f>SUM(J33:J34)</f>
        <v>156244315.44</v>
      </c>
      <c r="K35" s="534"/>
      <c r="L35" s="534"/>
      <c r="P35" s="334"/>
    </row>
    <row r="36" spans="1:16" s="333" customFormat="1" ht="24" customHeight="1" thickTop="1">
      <c r="A36" s="824" t="s">
        <v>970</v>
      </c>
      <c r="B36" s="824"/>
      <c r="C36" s="824"/>
      <c r="D36" s="824"/>
      <c r="E36" s="824"/>
      <c r="F36" s="824"/>
      <c r="G36" s="824"/>
      <c r="H36" s="824"/>
      <c r="I36" s="824"/>
      <c r="J36" s="824"/>
      <c r="K36" s="534"/>
      <c r="L36" s="534"/>
      <c r="P36" s="334"/>
    </row>
    <row r="37" spans="1:16" s="333" customFormat="1" ht="12" customHeight="1">
      <c r="A37" s="530"/>
      <c r="B37" s="530"/>
      <c r="C37" s="530"/>
      <c r="D37" s="530"/>
      <c r="E37" s="530"/>
      <c r="F37" s="530"/>
      <c r="G37" s="530"/>
      <c r="H37" s="530"/>
      <c r="I37" s="530"/>
      <c r="J37" s="530"/>
      <c r="K37" s="534"/>
      <c r="L37" s="534"/>
      <c r="P37" s="334"/>
    </row>
    <row r="38" spans="1:10" s="337" customFormat="1" ht="24" customHeight="1">
      <c r="A38" s="746" t="s">
        <v>172</v>
      </c>
      <c r="B38" s="335"/>
      <c r="C38" s="335"/>
      <c r="D38" s="335"/>
      <c r="E38" s="335"/>
      <c r="F38" s="335"/>
      <c r="G38" s="106"/>
      <c r="H38" s="747"/>
      <c r="I38" s="747"/>
      <c r="J38" s="781"/>
    </row>
    <row r="39" spans="2:10" s="337" customFormat="1" ht="24" customHeight="1">
      <c r="B39" s="332" t="s">
        <v>155</v>
      </c>
      <c r="C39" s="332"/>
      <c r="D39" s="332"/>
      <c r="E39" s="332"/>
      <c r="F39" s="332"/>
      <c r="G39" s="105"/>
      <c r="H39" s="748"/>
      <c r="I39" s="748"/>
      <c r="J39" s="748"/>
    </row>
    <row r="40" spans="1:10" s="337" customFormat="1" ht="24" customHeight="1">
      <c r="A40" s="332" t="s">
        <v>116</v>
      </c>
      <c r="B40" s="332"/>
      <c r="C40" s="332"/>
      <c r="D40" s="332"/>
      <c r="E40" s="332"/>
      <c r="F40" s="332"/>
      <c r="G40" s="105"/>
      <c r="H40" s="748"/>
      <c r="I40" s="748"/>
      <c r="J40" s="748"/>
    </row>
    <row r="41" spans="1:10" s="335" customFormat="1" ht="24" customHeight="1">
      <c r="A41" s="13"/>
      <c r="B41" s="13"/>
      <c r="C41" s="13"/>
      <c r="D41" s="13"/>
      <c r="E41" s="13"/>
      <c r="F41" s="13"/>
      <c r="G41" s="105"/>
      <c r="H41" s="749"/>
      <c r="I41" s="749"/>
      <c r="J41" s="21" t="s">
        <v>776</v>
      </c>
    </row>
    <row r="42" spans="1:10" s="335" customFormat="1" ht="24" customHeight="1">
      <c r="A42" s="13"/>
      <c r="B42" s="13"/>
      <c r="C42" s="13"/>
      <c r="D42" s="13"/>
      <c r="E42" s="13"/>
      <c r="F42" s="13"/>
      <c r="G42" s="105"/>
      <c r="H42" s="747"/>
      <c r="I42" s="750" t="s">
        <v>741</v>
      </c>
      <c r="J42" s="750"/>
    </row>
    <row r="43" spans="1:10" s="335" customFormat="1" ht="24" customHeight="1">
      <c r="A43" s="13"/>
      <c r="B43" s="13"/>
      <c r="C43" s="13"/>
      <c r="D43" s="13"/>
      <c r="E43" s="13"/>
      <c r="F43" s="13"/>
      <c r="G43" s="105"/>
      <c r="H43" s="751"/>
      <c r="I43" s="752" t="s">
        <v>742</v>
      </c>
      <c r="J43" s="753"/>
    </row>
    <row r="44" spans="7:10" s="332" customFormat="1" ht="24" customHeight="1">
      <c r="G44" s="105"/>
      <c r="H44" s="754" t="str">
        <f>+H19</f>
        <v>2011</v>
      </c>
      <c r="I44" s="755"/>
      <c r="J44" s="754" t="str">
        <f>+J19</f>
        <v>2010</v>
      </c>
    </row>
    <row r="45" spans="2:10" s="337" customFormat="1" ht="24" customHeight="1">
      <c r="B45" s="332" t="s">
        <v>1102</v>
      </c>
      <c r="C45" s="332"/>
      <c r="D45" s="332"/>
      <c r="E45" s="332"/>
      <c r="F45" s="332"/>
      <c r="G45" s="106"/>
      <c r="H45" s="782">
        <v>306824967.63</v>
      </c>
      <c r="I45" s="782"/>
      <c r="J45" s="782">
        <v>157029593.55</v>
      </c>
    </row>
    <row r="46" spans="2:10" s="337" customFormat="1" ht="24" customHeight="1">
      <c r="B46" s="332" t="s">
        <v>1103</v>
      </c>
      <c r="C46" s="332"/>
      <c r="D46" s="332"/>
      <c r="E46" s="332"/>
      <c r="F46" s="332"/>
      <c r="G46" s="106"/>
      <c r="H46" s="782">
        <v>95075</v>
      </c>
      <c r="I46" s="782"/>
      <c r="J46" s="782">
        <v>4682776.99</v>
      </c>
    </row>
    <row r="47" spans="2:10" s="337" customFormat="1" ht="24" customHeight="1">
      <c r="B47" s="332" t="s">
        <v>1104</v>
      </c>
      <c r="C47" s="332"/>
      <c r="D47" s="332"/>
      <c r="E47" s="332"/>
      <c r="F47" s="332"/>
      <c r="G47" s="106"/>
      <c r="H47" s="782">
        <v>0</v>
      </c>
      <c r="I47" s="782"/>
      <c r="J47" s="782">
        <v>6846595.98</v>
      </c>
    </row>
    <row r="48" spans="2:10" s="337" customFormat="1" ht="24" customHeight="1">
      <c r="B48" s="332" t="s">
        <v>1105</v>
      </c>
      <c r="C48" s="332"/>
      <c r="D48" s="332"/>
      <c r="E48" s="332"/>
      <c r="F48" s="332"/>
      <c r="G48" s="106"/>
      <c r="H48" s="782">
        <v>0</v>
      </c>
      <c r="I48" s="782"/>
      <c r="J48" s="782">
        <v>28800896.6</v>
      </c>
    </row>
    <row r="49" spans="2:10" s="337" customFormat="1" ht="24" customHeight="1">
      <c r="B49" s="332" t="s">
        <v>1106</v>
      </c>
      <c r="C49" s="332"/>
      <c r="D49" s="332"/>
      <c r="E49" s="332"/>
      <c r="F49" s="332"/>
      <c r="G49" s="106"/>
      <c r="H49" s="783">
        <v>41682434.57</v>
      </c>
      <c r="I49" s="782"/>
      <c r="J49" s="783">
        <v>9598974.07</v>
      </c>
    </row>
    <row r="50" spans="2:10" s="337" customFormat="1" ht="24" customHeight="1">
      <c r="B50" s="332"/>
      <c r="C50" s="332" t="s">
        <v>722</v>
      </c>
      <c r="D50" s="332"/>
      <c r="E50" s="332"/>
      <c r="F50" s="332"/>
      <c r="G50" s="106"/>
      <c r="H50" s="782">
        <f>SUM(H45:H49)</f>
        <v>348602477.2</v>
      </c>
      <c r="I50" s="782"/>
      <c r="J50" s="782">
        <f>SUM(J45:J49)</f>
        <v>206958837.19</v>
      </c>
    </row>
    <row r="51" spans="2:10" s="337" customFormat="1" ht="24" customHeight="1">
      <c r="B51" s="332" t="s">
        <v>1101</v>
      </c>
      <c r="C51" s="332"/>
      <c r="D51" s="332"/>
      <c r="E51" s="332"/>
      <c r="F51" s="332"/>
      <c r="G51" s="106"/>
      <c r="H51" s="782">
        <v>-41682434.57</v>
      </c>
      <c r="I51" s="782"/>
      <c r="J51" s="782">
        <v>-50714521.75</v>
      </c>
    </row>
    <row r="52" spans="2:10" s="337" customFormat="1" ht="24" customHeight="1" thickBot="1">
      <c r="B52" s="332" t="s">
        <v>113</v>
      </c>
      <c r="C52" s="332"/>
      <c r="D52" s="332"/>
      <c r="E52" s="332"/>
      <c r="F52" s="332"/>
      <c r="G52" s="106"/>
      <c r="H52" s="784">
        <f>SUM(H50:H51)</f>
        <v>306920042.63</v>
      </c>
      <c r="I52" s="782"/>
      <c r="J52" s="784">
        <f>SUM(J50:J51)</f>
        <v>156244315.44</v>
      </c>
    </row>
    <row r="53" spans="2:10" s="337" customFormat="1" ht="12" customHeight="1" thickTop="1">
      <c r="B53" s="332"/>
      <c r="C53" s="332"/>
      <c r="D53" s="332"/>
      <c r="E53" s="332"/>
      <c r="F53" s="332"/>
      <c r="G53" s="106"/>
      <c r="H53" s="782"/>
      <c r="I53" s="782"/>
      <c r="J53" s="782"/>
    </row>
    <row r="54" spans="1:10" s="337" customFormat="1" ht="24" customHeight="1">
      <c r="A54" s="746" t="s">
        <v>158</v>
      </c>
      <c r="B54" s="332"/>
      <c r="C54" s="332"/>
      <c r="D54" s="332"/>
      <c r="E54" s="332"/>
      <c r="F54" s="332"/>
      <c r="G54" s="106"/>
      <c r="H54" s="782"/>
      <c r="I54" s="782"/>
      <c r="J54" s="782"/>
    </row>
    <row r="55" spans="2:10" s="337" customFormat="1" ht="24" customHeight="1">
      <c r="B55" s="332" t="s">
        <v>156</v>
      </c>
      <c r="C55" s="332"/>
      <c r="D55" s="332"/>
      <c r="E55" s="332"/>
      <c r="F55" s="332"/>
      <c r="G55" s="106"/>
      <c r="H55" s="782"/>
      <c r="I55" s="782"/>
      <c r="J55" s="782"/>
    </row>
    <row r="56" spans="2:10" s="337" customFormat="1" ht="24" customHeight="1">
      <c r="B56" s="332"/>
      <c r="C56" s="332"/>
      <c r="D56" s="332"/>
      <c r="E56" s="332"/>
      <c r="F56" s="332"/>
      <c r="G56" s="106"/>
      <c r="H56" s="749"/>
      <c r="I56" s="749"/>
      <c r="J56" s="21" t="s">
        <v>776</v>
      </c>
    </row>
    <row r="57" spans="2:10" s="337" customFormat="1" ht="24" customHeight="1">
      <c r="B57" s="332"/>
      <c r="C57" s="332"/>
      <c r="D57" s="332"/>
      <c r="E57" s="332"/>
      <c r="F57" s="332"/>
      <c r="G57" s="106"/>
      <c r="H57" s="747"/>
      <c r="I57" s="750" t="s">
        <v>741</v>
      </c>
      <c r="J57" s="750"/>
    </row>
    <row r="58" spans="2:10" s="337" customFormat="1" ht="24" customHeight="1">
      <c r="B58" s="332"/>
      <c r="C58" s="332"/>
      <c r="D58" s="332"/>
      <c r="E58" s="332"/>
      <c r="F58" s="332"/>
      <c r="G58" s="106"/>
      <c r="H58" s="751"/>
      <c r="I58" s="752" t="s">
        <v>742</v>
      </c>
      <c r="J58" s="753"/>
    </row>
    <row r="59" spans="2:10" s="337" customFormat="1" ht="24" customHeight="1">
      <c r="B59" s="332"/>
      <c r="C59" s="332"/>
      <c r="D59" s="332"/>
      <c r="E59" s="332"/>
      <c r="F59" s="332"/>
      <c r="G59" s="106"/>
      <c r="H59" s="785">
        <v>2554</v>
      </c>
      <c r="I59" s="755"/>
      <c r="J59" s="785">
        <v>2553</v>
      </c>
    </row>
    <row r="60" spans="2:10" s="337" customFormat="1" ht="24" customHeight="1">
      <c r="B60" s="332" t="s">
        <v>117</v>
      </c>
      <c r="C60" s="332"/>
      <c r="D60" s="332"/>
      <c r="E60" s="332"/>
      <c r="F60" s="332"/>
      <c r="G60" s="106"/>
      <c r="H60" s="782">
        <v>22955620.57</v>
      </c>
      <c r="I60" s="782"/>
      <c r="J60" s="782">
        <v>23432176.55</v>
      </c>
    </row>
    <row r="61" spans="2:10" s="337" customFormat="1" ht="24" customHeight="1">
      <c r="B61" s="332" t="s">
        <v>194</v>
      </c>
      <c r="C61" s="332"/>
      <c r="D61" s="332"/>
      <c r="E61" s="332"/>
      <c r="F61" s="332"/>
      <c r="G61" s="106"/>
      <c r="H61" s="782">
        <v>11056643.14</v>
      </c>
      <c r="I61" s="782"/>
      <c r="J61" s="782">
        <v>4980646.46</v>
      </c>
    </row>
    <row r="62" spans="2:10" s="337" customFormat="1" ht="24" customHeight="1" thickBot="1">
      <c r="B62" s="332"/>
      <c r="C62" s="777" t="s">
        <v>118</v>
      </c>
      <c r="D62" s="332"/>
      <c r="E62" s="332"/>
      <c r="F62" s="332"/>
      <c r="G62" s="106"/>
      <c r="H62" s="784">
        <f>SUM(H60:H61)</f>
        <v>34012263.71</v>
      </c>
      <c r="I62" s="782"/>
      <c r="J62" s="784">
        <f>SUM(J60:J61)</f>
        <v>28412823.01</v>
      </c>
    </row>
    <row r="63" spans="2:10" s="337" customFormat="1" ht="12" customHeight="1" thickTop="1">
      <c r="B63" s="332"/>
      <c r="C63" s="332"/>
      <c r="D63" s="332"/>
      <c r="E63" s="332"/>
      <c r="F63" s="332"/>
      <c r="G63" s="106"/>
      <c r="H63" s="782"/>
      <c r="I63" s="782"/>
      <c r="J63" s="782"/>
    </row>
    <row r="64" spans="2:11" s="337" customFormat="1" ht="24" customHeight="1">
      <c r="B64" s="332" t="s">
        <v>119</v>
      </c>
      <c r="C64" s="332"/>
      <c r="D64" s="332"/>
      <c r="E64" s="332"/>
      <c r="F64" s="332"/>
      <c r="G64" s="105"/>
      <c r="H64" s="105"/>
      <c r="I64" s="16"/>
      <c r="J64" s="16"/>
      <c r="K64" s="16"/>
    </row>
    <row r="65" spans="1:10" s="335" customFormat="1" ht="24" customHeight="1">
      <c r="A65" s="13"/>
      <c r="B65" s="13"/>
      <c r="C65" s="13"/>
      <c r="D65" s="13"/>
      <c r="E65" s="13"/>
      <c r="F65" s="13"/>
      <c r="G65" s="105"/>
      <c r="H65" s="16"/>
      <c r="I65" s="16"/>
      <c r="J65" s="20" t="s">
        <v>776</v>
      </c>
    </row>
    <row r="66" spans="1:10" s="335" customFormat="1" ht="24" customHeight="1">
      <c r="A66" s="13"/>
      <c r="B66" s="13"/>
      <c r="C66" s="13"/>
      <c r="D66" s="13"/>
      <c r="E66" s="13"/>
      <c r="F66" s="13"/>
      <c r="G66" s="105"/>
      <c r="H66" s="17"/>
      <c r="I66" s="17" t="s">
        <v>741</v>
      </c>
      <c r="J66" s="17"/>
    </row>
    <row r="67" spans="1:10" s="335" customFormat="1" ht="24" customHeight="1">
      <c r="A67" s="13"/>
      <c r="B67" s="13"/>
      <c r="C67" s="13"/>
      <c r="D67" s="13"/>
      <c r="E67" s="13"/>
      <c r="F67" s="13"/>
      <c r="G67" s="105"/>
      <c r="H67" s="18"/>
      <c r="I67" s="19" t="s">
        <v>742</v>
      </c>
      <c r="J67" s="18"/>
    </row>
    <row r="68" spans="7:10" s="332" customFormat="1" ht="24" customHeight="1">
      <c r="G68" s="105"/>
      <c r="H68" s="754" t="str">
        <f>H44</f>
        <v>2011</v>
      </c>
      <c r="I68" s="786"/>
      <c r="J68" s="338" t="str">
        <f>+J44</f>
        <v>2010</v>
      </c>
    </row>
    <row r="69" spans="2:10" s="337" customFormat="1" ht="24" customHeight="1">
      <c r="B69" s="332" t="s">
        <v>1102</v>
      </c>
      <c r="C69" s="332"/>
      <c r="D69" s="332"/>
      <c r="E69" s="332"/>
      <c r="F69" s="332"/>
      <c r="G69" s="106"/>
      <c r="H69" s="782">
        <v>22477128.56</v>
      </c>
      <c r="I69" s="598"/>
      <c r="J69" s="782">
        <v>23174261.79</v>
      </c>
    </row>
    <row r="70" spans="2:10" s="337" customFormat="1" ht="24" customHeight="1">
      <c r="B70" s="332" t="s">
        <v>1103</v>
      </c>
      <c r="C70" s="332"/>
      <c r="D70" s="332"/>
      <c r="E70" s="332"/>
      <c r="F70" s="332"/>
      <c r="G70" s="106"/>
      <c r="H70" s="782">
        <v>478492.01</v>
      </c>
      <c r="I70" s="598"/>
      <c r="J70" s="782">
        <v>127917.88999999966</v>
      </c>
    </row>
    <row r="71" spans="2:10" s="337" customFormat="1" ht="24" customHeight="1">
      <c r="B71" s="332" t="s">
        <v>1104</v>
      </c>
      <c r="C71" s="332"/>
      <c r="D71" s="332"/>
      <c r="E71" s="332"/>
      <c r="F71" s="332"/>
      <c r="G71" s="106"/>
      <c r="H71" s="782">
        <v>0</v>
      </c>
      <c r="I71" s="598"/>
      <c r="J71" s="782">
        <v>129500</v>
      </c>
    </row>
    <row r="72" spans="2:10" s="764" customFormat="1" ht="24" customHeight="1">
      <c r="B72" s="14" t="s">
        <v>1106</v>
      </c>
      <c r="C72" s="14"/>
      <c r="D72" s="14"/>
      <c r="E72" s="14"/>
      <c r="F72" s="14"/>
      <c r="G72" s="106"/>
      <c r="H72" s="783">
        <v>0</v>
      </c>
      <c r="I72" s="787"/>
      <c r="J72" s="783">
        <v>496.87</v>
      </c>
    </row>
    <row r="73" spans="2:10" s="764" customFormat="1" ht="24" customHeight="1" thickBot="1">
      <c r="B73" s="14" t="s">
        <v>120</v>
      </c>
      <c r="C73" s="14"/>
      <c r="D73" s="14"/>
      <c r="E73" s="14"/>
      <c r="F73" s="14"/>
      <c r="G73" s="106"/>
      <c r="H73" s="784">
        <f>SUM(H69:H72)</f>
        <v>22955620.57</v>
      </c>
      <c r="I73" s="788"/>
      <c r="J73" s="784">
        <f>SUM(J69:J72)</f>
        <v>23432176.55</v>
      </c>
    </row>
    <row r="74" spans="1:10" s="337" customFormat="1" ht="24" customHeight="1" thickTop="1">
      <c r="A74" s="332"/>
      <c r="B74" s="332"/>
      <c r="C74" s="332"/>
      <c r="D74" s="332"/>
      <c r="E74" s="332"/>
      <c r="F74" s="332"/>
      <c r="G74" s="106"/>
      <c r="H74" s="335"/>
      <c r="I74" s="335"/>
      <c r="J74" s="335"/>
    </row>
  </sheetData>
  <sheetProtection/>
  <mergeCells count="2">
    <mergeCell ref="A1:J1"/>
    <mergeCell ref="A36:J36"/>
  </mergeCells>
  <printOptions/>
  <pageMargins left="0.69" right="0.2755905511811024" top="0.51" bottom="0.52" header="0.2755905511811024" footer="0.2755905511811024"/>
  <pageSetup horizontalDpi="600" verticalDpi="600" orientation="portrait" paperSize="9" scale="90" r:id="rId1"/>
  <rowBreaks count="1" manualBreakCount="1">
    <brk id="35" max="255" man="1"/>
  </rowBreaks>
</worksheet>
</file>

<file path=xl/worksheets/sheet4.xml><?xml version="1.0" encoding="utf-8"?>
<worksheet xmlns="http://schemas.openxmlformats.org/spreadsheetml/2006/main" xmlns:r="http://schemas.openxmlformats.org/officeDocument/2006/relationships">
  <dimension ref="A1:O61"/>
  <sheetViews>
    <sheetView zoomScale="120" zoomScaleNormal="120" zoomScaleSheetLayoutView="90" zoomScalePageLayoutView="0" workbookViewId="0" topLeftCell="A29">
      <selection activeCell="A38" sqref="A38"/>
    </sheetView>
  </sheetViews>
  <sheetFormatPr defaultColWidth="9.140625" defaultRowHeight="20.25" customHeight="1"/>
  <cols>
    <col min="1" max="1" width="5.28125" style="99" customWidth="1"/>
    <col min="2" max="2" width="38.7109375" style="99" customWidth="1"/>
    <col min="3" max="3" width="15.7109375" style="99" customWidth="1"/>
    <col min="4" max="4" width="11.28125" style="99" bestFit="1" customWidth="1"/>
    <col min="5" max="8" width="10.28125" style="99" customWidth="1"/>
    <col min="9" max="10" width="13.00390625" style="99" bestFit="1" customWidth="1"/>
    <col min="11" max="14" width="13.00390625" style="99" customWidth="1"/>
    <col min="15" max="15" width="3.28125" style="99" customWidth="1"/>
    <col min="16" max="16384" width="9.140625" style="99" customWidth="1"/>
  </cols>
  <sheetData>
    <row r="1" spans="1:15" ht="20.25" customHeight="1">
      <c r="A1" s="828" t="s">
        <v>971</v>
      </c>
      <c r="B1" s="828"/>
      <c r="C1" s="828"/>
      <c r="D1" s="828"/>
      <c r="E1" s="828"/>
      <c r="F1" s="828"/>
      <c r="G1" s="828"/>
      <c r="H1" s="828"/>
      <c r="I1" s="828"/>
      <c r="J1" s="828"/>
      <c r="K1" s="828"/>
      <c r="L1" s="828"/>
      <c r="M1" s="828"/>
      <c r="N1" s="828"/>
      <c r="O1" s="22"/>
    </row>
    <row r="2" spans="1:15" ht="20.25" customHeight="1">
      <c r="A2" s="22"/>
      <c r="B2" s="22"/>
      <c r="C2" s="22"/>
      <c r="D2" s="22"/>
      <c r="E2" s="22"/>
      <c r="F2" s="22"/>
      <c r="G2" s="22"/>
      <c r="H2" s="22"/>
      <c r="I2" s="22"/>
      <c r="J2" s="22"/>
      <c r="K2" s="22"/>
      <c r="L2" s="22"/>
      <c r="M2" s="22"/>
      <c r="N2" s="22"/>
      <c r="O2" s="22"/>
    </row>
    <row r="3" spans="1:4" ht="20.25" customHeight="1">
      <c r="A3" s="68" t="s">
        <v>121</v>
      </c>
      <c r="D3" s="22"/>
    </row>
    <row r="4" spans="1:10" ht="20.25" customHeight="1">
      <c r="A4" s="99" t="s">
        <v>122</v>
      </c>
      <c r="D4" s="22"/>
      <c r="J4" s="69"/>
    </row>
    <row r="5" spans="1:15" ht="20.25" customHeight="1">
      <c r="A5" s="70" t="s">
        <v>671</v>
      </c>
      <c r="B5" s="71" t="s">
        <v>520</v>
      </c>
      <c r="C5" s="71" t="s">
        <v>744</v>
      </c>
      <c r="D5" s="72" t="s">
        <v>670</v>
      </c>
      <c r="E5" s="829" t="s">
        <v>745</v>
      </c>
      <c r="F5" s="829"/>
      <c r="G5" s="829" t="s">
        <v>672</v>
      </c>
      <c r="H5" s="829"/>
      <c r="I5" s="830" t="s">
        <v>746</v>
      </c>
      <c r="J5" s="830"/>
      <c r="K5" s="830" t="s">
        <v>352</v>
      </c>
      <c r="L5" s="830"/>
      <c r="M5" s="830" t="s">
        <v>674</v>
      </c>
      <c r="N5" s="830"/>
      <c r="O5" s="73"/>
    </row>
    <row r="6" spans="1:15" ht="20.25" customHeight="1">
      <c r="A6" s="74"/>
      <c r="B6" s="74"/>
      <c r="C6" s="74"/>
      <c r="D6" s="23"/>
      <c r="E6" s="831"/>
      <c r="F6" s="831"/>
      <c r="G6" s="831" t="s">
        <v>747</v>
      </c>
      <c r="H6" s="831"/>
      <c r="I6" s="832" t="s">
        <v>748</v>
      </c>
      <c r="J6" s="832"/>
      <c r="K6" s="832" t="s">
        <v>353</v>
      </c>
      <c r="L6" s="832"/>
      <c r="M6" s="832"/>
      <c r="N6" s="832"/>
      <c r="O6" s="74"/>
    </row>
    <row r="7" spans="1:15" ht="20.25" customHeight="1">
      <c r="A7" s="74"/>
      <c r="B7" s="74"/>
      <c r="C7" s="74"/>
      <c r="D7" s="23"/>
      <c r="E7" s="833" t="s">
        <v>676</v>
      </c>
      <c r="F7" s="833"/>
      <c r="G7" s="833" t="s">
        <v>822</v>
      </c>
      <c r="H7" s="833"/>
      <c r="I7" s="834" t="s">
        <v>675</v>
      </c>
      <c r="J7" s="834"/>
      <c r="K7" s="834" t="s">
        <v>675</v>
      </c>
      <c r="L7" s="834"/>
      <c r="M7" s="834" t="s">
        <v>675</v>
      </c>
      <c r="N7" s="834"/>
      <c r="O7" s="76"/>
    </row>
    <row r="8" spans="1:15" ht="20.25" customHeight="1">
      <c r="A8" s="74"/>
      <c r="B8" s="74"/>
      <c r="C8" s="74"/>
      <c r="D8" s="23"/>
      <c r="E8" s="23" t="s">
        <v>500</v>
      </c>
      <c r="F8" s="23" t="s">
        <v>500</v>
      </c>
      <c r="G8" s="23" t="s">
        <v>500</v>
      </c>
      <c r="H8" s="23" t="s">
        <v>500</v>
      </c>
      <c r="I8" s="23" t="s">
        <v>500</v>
      </c>
      <c r="J8" s="23" t="s">
        <v>500</v>
      </c>
      <c r="K8" s="23" t="s">
        <v>500</v>
      </c>
      <c r="L8" s="23" t="s">
        <v>500</v>
      </c>
      <c r="M8" s="23" t="s">
        <v>500</v>
      </c>
      <c r="N8" s="23" t="s">
        <v>500</v>
      </c>
      <c r="O8" s="76"/>
    </row>
    <row r="9" spans="1:15" ht="20.25" customHeight="1">
      <c r="A9" s="77"/>
      <c r="B9" s="77"/>
      <c r="C9" s="77"/>
      <c r="D9" s="75"/>
      <c r="E9" s="78">
        <v>2011</v>
      </c>
      <c r="F9" s="78">
        <v>2010</v>
      </c>
      <c r="G9" s="78">
        <v>2011</v>
      </c>
      <c r="H9" s="78">
        <v>2010</v>
      </c>
      <c r="I9" s="78">
        <v>2011</v>
      </c>
      <c r="J9" s="78">
        <v>2010</v>
      </c>
      <c r="K9" s="78">
        <v>2011</v>
      </c>
      <c r="L9" s="78">
        <v>2010</v>
      </c>
      <c r="M9" s="78">
        <v>2011</v>
      </c>
      <c r="N9" s="78">
        <v>2010</v>
      </c>
      <c r="O9" s="76"/>
    </row>
    <row r="10" spans="1:15" ht="20.25" customHeight="1">
      <c r="A10" s="23">
        <v>1</v>
      </c>
      <c r="B10" s="11" t="s">
        <v>677</v>
      </c>
      <c r="C10" s="79" t="s">
        <v>678</v>
      </c>
      <c r="D10" s="101" t="s">
        <v>725</v>
      </c>
      <c r="E10" s="80">
        <v>120000</v>
      </c>
      <c r="F10" s="80">
        <v>120000</v>
      </c>
      <c r="G10" s="81">
        <v>23.52</v>
      </c>
      <c r="H10" s="102">
        <v>23.52</v>
      </c>
      <c r="I10" s="82">
        <v>684241851.7499999</v>
      </c>
      <c r="J10" s="599">
        <v>640633757.33</v>
      </c>
      <c r="K10" s="82">
        <v>28688920.22</v>
      </c>
      <c r="L10" s="599">
        <v>28688920.22</v>
      </c>
      <c r="M10" s="82">
        <v>21837270.52</v>
      </c>
      <c r="N10" s="82">
        <v>36404857.8</v>
      </c>
      <c r="O10" s="83"/>
    </row>
    <row r="11" spans="1:15" ht="20.25" customHeight="1">
      <c r="A11" s="23">
        <v>2</v>
      </c>
      <c r="B11" s="11" t="s">
        <v>680</v>
      </c>
      <c r="C11" s="79" t="s">
        <v>681</v>
      </c>
      <c r="D11" s="101" t="s">
        <v>725</v>
      </c>
      <c r="E11" s="80">
        <v>180000</v>
      </c>
      <c r="F11" s="80">
        <v>180000</v>
      </c>
      <c r="G11" s="81">
        <v>21.93</v>
      </c>
      <c r="H11" s="102">
        <v>21.82</v>
      </c>
      <c r="I11" s="82">
        <v>1751166596.35</v>
      </c>
      <c r="J11" s="82">
        <v>1671001602.9</v>
      </c>
      <c r="K11" s="82">
        <v>82651271.5</v>
      </c>
      <c r="L11" s="82">
        <v>57595150</v>
      </c>
      <c r="M11" s="82">
        <v>95736794.24</v>
      </c>
      <c r="N11" s="82">
        <v>118416597.3</v>
      </c>
      <c r="O11" s="83"/>
    </row>
    <row r="12" spans="1:15" ht="20.25" customHeight="1">
      <c r="A12" s="23">
        <v>3</v>
      </c>
      <c r="B12" s="11" t="s">
        <v>682</v>
      </c>
      <c r="C12" s="79" t="s">
        <v>683</v>
      </c>
      <c r="D12" s="101" t="s">
        <v>725</v>
      </c>
      <c r="E12" s="80">
        <v>120000</v>
      </c>
      <c r="F12" s="80">
        <v>120000</v>
      </c>
      <c r="G12" s="81">
        <v>21.26</v>
      </c>
      <c r="H12" s="102">
        <v>21.26</v>
      </c>
      <c r="I12" s="82">
        <v>1042430730.2236202</v>
      </c>
      <c r="J12" s="82">
        <v>1068615552.72</v>
      </c>
      <c r="K12" s="82">
        <v>63545155</v>
      </c>
      <c r="L12" s="82">
        <v>63545155</v>
      </c>
      <c r="M12" s="82">
        <v>51025000</v>
      </c>
      <c r="N12" s="82">
        <v>38268750</v>
      </c>
      <c r="O12" s="83"/>
    </row>
    <row r="13" spans="1:15" ht="20.25" customHeight="1">
      <c r="A13" s="23">
        <v>4</v>
      </c>
      <c r="B13" s="11" t="s">
        <v>684</v>
      </c>
      <c r="C13" s="79" t="s">
        <v>685</v>
      </c>
      <c r="D13" s="101" t="s">
        <v>725</v>
      </c>
      <c r="E13" s="80">
        <v>318422</v>
      </c>
      <c r="F13" s="80">
        <v>318422</v>
      </c>
      <c r="G13" s="81">
        <v>20.63</v>
      </c>
      <c r="H13" s="102">
        <v>20.63</v>
      </c>
      <c r="I13" s="82">
        <v>1459659432.899617</v>
      </c>
      <c r="J13" s="82">
        <v>1409564445.12</v>
      </c>
      <c r="K13" s="82">
        <v>307112623.32</v>
      </c>
      <c r="L13" s="82">
        <v>307112623.32</v>
      </c>
      <c r="M13" s="82">
        <v>49272273.75</v>
      </c>
      <c r="N13" s="82">
        <v>42702637.25</v>
      </c>
      <c r="O13" s="83"/>
    </row>
    <row r="14" spans="1:15" ht="20.25" customHeight="1">
      <c r="A14" s="23">
        <v>5</v>
      </c>
      <c r="B14" s="11" t="s">
        <v>686</v>
      </c>
      <c r="C14" s="79" t="s">
        <v>685</v>
      </c>
      <c r="D14" s="101" t="s">
        <v>725</v>
      </c>
      <c r="E14" s="80">
        <v>290634</v>
      </c>
      <c r="F14" s="80">
        <v>290634</v>
      </c>
      <c r="G14" s="81">
        <v>22.1</v>
      </c>
      <c r="H14" s="102">
        <v>22.1</v>
      </c>
      <c r="I14" s="82">
        <v>2910220089.05</v>
      </c>
      <c r="J14" s="82">
        <v>2772646506.19</v>
      </c>
      <c r="K14" s="82">
        <v>659099008.89</v>
      </c>
      <c r="L14" s="82">
        <v>659099008.89</v>
      </c>
      <c r="M14" s="82">
        <v>70654804</v>
      </c>
      <c r="N14" s="82">
        <v>64231640</v>
      </c>
      <c r="O14" s="83"/>
    </row>
    <row r="15" spans="1:15" ht="20.25" customHeight="1">
      <c r="A15" s="23">
        <v>6</v>
      </c>
      <c r="B15" s="11" t="s">
        <v>687</v>
      </c>
      <c r="C15" s="79" t="s">
        <v>688</v>
      </c>
      <c r="D15" s="101" t="s">
        <v>725</v>
      </c>
      <c r="E15" s="84">
        <v>60000</v>
      </c>
      <c r="F15" s="84">
        <v>60000</v>
      </c>
      <c r="G15" s="81">
        <v>37.73</v>
      </c>
      <c r="H15" s="102">
        <v>37.73</v>
      </c>
      <c r="I15" s="82">
        <v>456337011.46</v>
      </c>
      <c r="J15" s="82">
        <v>439342838.23</v>
      </c>
      <c r="K15" s="82">
        <v>22639600</v>
      </c>
      <c r="L15" s="82">
        <v>22639600</v>
      </c>
      <c r="M15" s="82">
        <v>16979700</v>
      </c>
      <c r="N15" s="82">
        <v>18111680</v>
      </c>
      <c r="O15" s="83"/>
    </row>
    <row r="16" spans="1:15" ht="20.25" customHeight="1">
      <c r="A16" s="23">
        <v>7</v>
      </c>
      <c r="B16" s="11" t="s">
        <v>690</v>
      </c>
      <c r="C16" s="79" t="s">
        <v>691</v>
      </c>
      <c r="D16" s="101" t="s">
        <v>726</v>
      </c>
      <c r="E16" s="84">
        <v>20000</v>
      </c>
      <c r="F16" s="84">
        <v>20000</v>
      </c>
      <c r="G16" s="81">
        <v>33.52</v>
      </c>
      <c r="H16" s="102">
        <v>33.52</v>
      </c>
      <c r="I16" s="82">
        <v>36201669.97</v>
      </c>
      <c r="J16" s="85">
        <v>32610394.950000007</v>
      </c>
      <c r="K16" s="82">
        <v>6704000</v>
      </c>
      <c r="L16" s="82">
        <v>6704000</v>
      </c>
      <c r="M16" s="82">
        <v>670400</v>
      </c>
      <c r="N16" s="85">
        <v>536320</v>
      </c>
      <c r="O16" s="83"/>
    </row>
    <row r="17" spans="1:15" ht="20.25" customHeight="1">
      <c r="A17" s="23">
        <v>8</v>
      </c>
      <c r="B17" s="11" t="s">
        <v>692</v>
      </c>
      <c r="C17" s="79" t="s">
        <v>678</v>
      </c>
      <c r="D17" s="101" t="s">
        <v>726</v>
      </c>
      <c r="E17" s="84">
        <v>100000</v>
      </c>
      <c r="F17" s="84">
        <v>100000</v>
      </c>
      <c r="G17" s="81">
        <v>31</v>
      </c>
      <c r="H17" s="102">
        <v>31</v>
      </c>
      <c r="I17" s="82">
        <v>17541055.590000004</v>
      </c>
      <c r="J17" s="82">
        <v>16827571.09</v>
      </c>
      <c r="K17" s="82">
        <v>30252029.689999998</v>
      </c>
      <c r="L17" s="82">
        <v>30252029.689999998</v>
      </c>
      <c r="M17" s="82">
        <v>0</v>
      </c>
      <c r="N17" s="82">
        <v>0</v>
      </c>
      <c r="O17" s="83"/>
    </row>
    <row r="18" spans="1:15" ht="20.25" customHeight="1">
      <c r="A18" s="23">
        <v>9</v>
      </c>
      <c r="B18" s="11" t="s">
        <v>697</v>
      </c>
      <c r="C18" s="79" t="s">
        <v>843</v>
      </c>
      <c r="D18" s="101" t="s">
        <v>726</v>
      </c>
      <c r="E18" s="84">
        <v>15000</v>
      </c>
      <c r="F18" s="84">
        <v>15000</v>
      </c>
      <c r="G18" s="81">
        <v>40</v>
      </c>
      <c r="H18" s="102">
        <v>40</v>
      </c>
      <c r="I18" s="82">
        <v>17875130.279999997</v>
      </c>
      <c r="J18" s="82">
        <v>16445420.34</v>
      </c>
      <c r="K18" s="82">
        <v>6000000</v>
      </c>
      <c r="L18" s="82">
        <v>6000000</v>
      </c>
      <c r="M18" s="82">
        <v>600000</v>
      </c>
      <c r="N18" s="82">
        <v>600000</v>
      </c>
      <c r="O18" s="83"/>
    </row>
    <row r="19" spans="1:15" ht="20.25" customHeight="1">
      <c r="A19" s="23">
        <v>10</v>
      </c>
      <c r="B19" s="11" t="s">
        <v>698</v>
      </c>
      <c r="C19" s="79" t="s">
        <v>699</v>
      </c>
      <c r="D19" s="101" t="s">
        <v>726</v>
      </c>
      <c r="E19" s="84">
        <v>100000</v>
      </c>
      <c r="F19" s="84">
        <v>100000</v>
      </c>
      <c r="G19" s="81">
        <v>29.73</v>
      </c>
      <c r="H19" s="102">
        <v>29.73</v>
      </c>
      <c r="I19" s="82">
        <v>20533907.45</v>
      </c>
      <c r="J19" s="82">
        <v>22701043.219999995</v>
      </c>
      <c r="K19" s="82">
        <v>33191684</v>
      </c>
      <c r="L19" s="82">
        <v>33191684</v>
      </c>
      <c r="M19" s="82">
        <v>0</v>
      </c>
      <c r="N19" s="82">
        <v>0</v>
      </c>
      <c r="O19" s="83"/>
    </row>
    <row r="20" spans="1:15" ht="20.25" customHeight="1">
      <c r="A20" s="23">
        <v>11</v>
      </c>
      <c r="B20" s="11" t="s">
        <v>700</v>
      </c>
      <c r="C20" s="79" t="s">
        <v>701</v>
      </c>
      <c r="D20" s="101" t="s">
        <v>725</v>
      </c>
      <c r="E20" s="84">
        <v>40000</v>
      </c>
      <c r="F20" s="84">
        <v>40000</v>
      </c>
      <c r="G20" s="81">
        <v>28.15</v>
      </c>
      <c r="H20" s="102">
        <v>28.15</v>
      </c>
      <c r="I20" s="82">
        <v>66474242.162700005</v>
      </c>
      <c r="J20" s="82">
        <v>59106109.93</v>
      </c>
      <c r="K20" s="82">
        <v>11258200</v>
      </c>
      <c r="L20" s="82">
        <v>11258200</v>
      </c>
      <c r="M20" s="82">
        <v>1688730</v>
      </c>
      <c r="N20" s="82">
        <v>1688730</v>
      </c>
      <c r="O20" s="83"/>
    </row>
    <row r="21" spans="1:15" ht="20.25" customHeight="1">
      <c r="A21" s="23">
        <v>12</v>
      </c>
      <c r="B21" s="11" t="s">
        <v>702</v>
      </c>
      <c r="C21" s="79" t="s">
        <v>703</v>
      </c>
      <c r="D21" s="101" t="s">
        <v>727</v>
      </c>
      <c r="E21" s="84">
        <v>300000</v>
      </c>
      <c r="F21" s="84">
        <v>300000</v>
      </c>
      <c r="G21" s="81">
        <v>24.8</v>
      </c>
      <c r="H21" s="102">
        <v>24.8</v>
      </c>
      <c r="I21" s="82">
        <v>464738621.99</v>
      </c>
      <c r="J21" s="82">
        <v>479567340.38</v>
      </c>
      <c r="K21" s="82">
        <v>74400000</v>
      </c>
      <c r="L21" s="82">
        <v>74400000</v>
      </c>
      <c r="M21" s="82">
        <v>45302160</v>
      </c>
      <c r="N21" s="82">
        <v>40592640</v>
      </c>
      <c r="O21" s="83"/>
    </row>
    <row r="22" spans="1:15" ht="20.25" customHeight="1">
      <c r="A22" s="23">
        <v>13</v>
      </c>
      <c r="B22" s="11" t="s">
        <v>704</v>
      </c>
      <c r="C22" s="79" t="s">
        <v>701</v>
      </c>
      <c r="D22" s="101" t="s">
        <v>725</v>
      </c>
      <c r="E22" s="84">
        <v>20000</v>
      </c>
      <c r="F22" s="84">
        <v>20000</v>
      </c>
      <c r="G22" s="81">
        <v>26.25</v>
      </c>
      <c r="H22" s="102">
        <v>26.25</v>
      </c>
      <c r="I22" s="82">
        <v>0</v>
      </c>
      <c r="J22" s="82">
        <v>0</v>
      </c>
      <c r="K22" s="82">
        <v>5250000</v>
      </c>
      <c r="L22" s="82">
        <v>5250000</v>
      </c>
      <c r="M22" s="82">
        <v>0</v>
      </c>
      <c r="N22" s="82">
        <v>0</v>
      </c>
      <c r="O22" s="83"/>
    </row>
    <row r="23" spans="1:15" ht="20.25" customHeight="1">
      <c r="A23" s="23">
        <v>14</v>
      </c>
      <c r="B23" s="11" t="s">
        <v>514</v>
      </c>
      <c r="C23" s="79" t="s">
        <v>706</v>
      </c>
      <c r="D23" s="101" t="s">
        <v>725</v>
      </c>
      <c r="E23" s="84">
        <v>60000</v>
      </c>
      <c r="F23" s="84">
        <v>60000</v>
      </c>
      <c r="G23" s="81">
        <v>25</v>
      </c>
      <c r="H23" s="102">
        <v>25</v>
      </c>
      <c r="I23" s="82">
        <v>598866054.6300002</v>
      </c>
      <c r="J23" s="82">
        <v>537067884.57</v>
      </c>
      <c r="K23" s="82">
        <v>15000000</v>
      </c>
      <c r="L23" s="82">
        <v>15000000</v>
      </c>
      <c r="M23" s="82">
        <v>24000000</v>
      </c>
      <c r="N23" s="82">
        <v>22500000</v>
      </c>
      <c r="O23" s="83"/>
    </row>
    <row r="24" spans="1:15" ht="20.25" customHeight="1">
      <c r="A24" s="23">
        <v>15</v>
      </c>
      <c r="B24" s="11" t="s">
        <v>709</v>
      </c>
      <c r="C24" s="79" t="s">
        <v>710</v>
      </c>
      <c r="D24" s="101" t="s">
        <v>726</v>
      </c>
      <c r="E24" s="84">
        <v>80000</v>
      </c>
      <c r="F24" s="84">
        <v>80000</v>
      </c>
      <c r="G24" s="81">
        <v>23.75</v>
      </c>
      <c r="H24" s="102">
        <v>23.75</v>
      </c>
      <c r="I24" s="82">
        <v>25999403.290000003</v>
      </c>
      <c r="J24" s="82">
        <v>27131690.810000002</v>
      </c>
      <c r="K24" s="82">
        <v>19000000</v>
      </c>
      <c r="L24" s="82">
        <v>19000000</v>
      </c>
      <c r="M24" s="82">
        <v>950000</v>
      </c>
      <c r="N24" s="82">
        <v>474995</v>
      </c>
      <c r="O24" s="83"/>
    </row>
    <row r="25" spans="1:15" ht="20.25" customHeight="1">
      <c r="A25" s="23">
        <v>16</v>
      </c>
      <c r="B25" s="11" t="s">
        <v>711</v>
      </c>
      <c r="C25" s="79" t="s">
        <v>678</v>
      </c>
      <c r="D25" s="101" t="s">
        <v>725</v>
      </c>
      <c r="E25" s="84">
        <v>40000</v>
      </c>
      <c r="F25" s="84">
        <v>40000</v>
      </c>
      <c r="G25" s="81">
        <v>22.5</v>
      </c>
      <c r="H25" s="102">
        <v>22.5</v>
      </c>
      <c r="I25" s="82">
        <v>48884449.92999996</v>
      </c>
      <c r="J25" s="82">
        <v>50316683.68</v>
      </c>
      <c r="K25" s="82">
        <v>9000000</v>
      </c>
      <c r="L25" s="82">
        <v>9000000</v>
      </c>
      <c r="M25" s="82">
        <v>1800000</v>
      </c>
      <c r="N25" s="82">
        <v>2250000</v>
      </c>
      <c r="O25" s="83"/>
    </row>
    <row r="26" spans="1:15" ht="20.25" customHeight="1">
      <c r="A26" s="23">
        <v>17</v>
      </c>
      <c r="B26" s="11" t="s">
        <v>712</v>
      </c>
      <c r="C26" s="79" t="s">
        <v>713</v>
      </c>
      <c r="D26" s="101" t="s">
        <v>726</v>
      </c>
      <c r="E26" s="84">
        <v>160000</v>
      </c>
      <c r="F26" s="84">
        <v>160000</v>
      </c>
      <c r="G26" s="81">
        <v>21</v>
      </c>
      <c r="H26" s="102">
        <v>21</v>
      </c>
      <c r="I26" s="82">
        <v>81019521.51999998</v>
      </c>
      <c r="J26" s="82">
        <v>82638783.26</v>
      </c>
      <c r="K26" s="82">
        <v>33600000</v>
      </c>
      <c r="L26" s="82">
        <v>33600000</v>
      </c>
      <c r="M26" s="82">
        <v>2688000</v>
      </c>
      <c r="N26" s="82">
        <v>3360000</v>
      </c>
      <c r="O26" s="83"/>
    </row>
    <row r="27" spans="1:15" ht="20.25" customHeight="1">
      <c r="A27" s="23">
        <v>18</v>
      </c>
      <c r="B27" s="11" t="s">
        <v>696</v>
      </c>
      <c r="C27" s="79" t="s">
        <v>678</v>
      </c>
      <c r="D27" s="101" t="s">
        <v>727</v>
      </c>
      <c r="E27" s="84">
        <v>36000</v>
      </c>
      <c r="F27" s="84">
        <v>36000</v>
      </c>
      <c r="G27" s="81">
        <v>20</v>
      </c>
      <c r="H27" s="102">
        <v>20</v>
      </c>
      <c r="I27" s="82">
        <v>17074514.689999998</v>
      </c>
      <c r="J27" s="82">
        <v>17371277.52</v>
      </c>
      <c r="K27" s="82">
        <v>7200000</v>
      </c>
      <c r="L27" s="82">
        <v>7200000</v>
      </c>
      <c r="M27" s="82">
        <v>648000</v>
      </c>
      <c r="N27" s="82">
        <v>432000</v>
      </c>
      <c r="O27" s="83"/>
    </row>
    <row r="28" spans="1:15" ht="20.25" customHeight="1">
      <c r="A28" s="23">
        <v>19</v>
      </c>
      <c r="B28" s="11" t="s">
        <v>252</v>
      </c>
      <c r="C28" s="79" t="s">
        <v>688</v>
      </c>
      <c r="D28" s="101" t="s">
        <v>725</v>
      </c>
      <c r="E28" s="84">
        <v>60000</v>
      </c>
      <c r="F28" s="84">
        <v>60000</v>
      </c>
      <c r="G28" s="81">
        <v>20</v>
      </c>
      <c r="H28" s="102">
        <v>20</v>
      </c>
      <c r="I28" s="82">
        <v>108747701.94000001</v>
      </c>
      <c r="J28" s="82">
        <v>67909309.7</v>
      </c>
      <c r="K28" s="82">
        <v>47625000</v>
      </c>
      <c r="L28" s="82">
        <v>11625000</v>
      </c>
      <c r="M28" s="82">
        <v>6000000</v>
      </c>
      <c r="N28" s="82">
        <v>3600000</v>
      </c>
      <c r="O28" s="83"/>
    </row>
    <row r="29" spans="1:15" ht="20.25" customHeight="1">
      <c r="A29" s="23">
        <v>20</v>
      </c>
      <c r="B29" s="11" t="s">
        <v>714</v>
      </c>
      <c r="C29" s="79" t="s">
        <v>715</v>
      </c>
      <c r="D29" s="101" t="s">
        <v>725</v>
      </c>
      <c r="E29" s="84">
        <v>250000</v>
      </c>
      <c r="F29" s="84">
        <v>250000</v>
      </c>
      <c r="G29" s="81">
        <v>40</v>
      </c>
      <c r="H29" s="102">
        <v>40</v>
      </c>
      <c r="I29" s="82">
        <v>98529938</v>
      </c>
      <c r="J29" s="82">
        <v>95970933.83</v>
      </c>
      <c r="K29" s="82">
        <v>100000000</v>
      </c>
      <c r="L29" s="82">
        <v>100000000</v>
      </c>
      <c r="M29" s="82">
        <v>3000000</v>
      </c>
      <c r="N29" s="82">
        <v>3000000</v>
      </c>
      <c r="O29" s="83"/>
    </row>
    <row r="30" spans="1:15" ht="20.25" customHeight="1">
      <c r="A30" s="23">
        <v>21</v>
      </c>
      <c r="B30" s="11" t="s">
        <v>716</v>
      </c>
      <c r="C30" s="79" t="s">
        <v>717</v>
      </c>
      <c r="D30" s="101" t="s">
        <v>725</v>
      </c>
      <c r="E30" s="84">
        <v>10000</v>
      </c>
      <c r="F30" s="84">
        <v>10000</v>
      </c>
      <c r="G30" s="81">
        <v>20</v>
      </c>
      <c r="H30" s="102">
        <v>20</v>
      </c>
      <c r="I30" s="82">
        <v>6638033.44</v>
      </c>
      <c r="J30" s="82">
        <v>5002465.55</v>
      </c>
      <c r="K30" s="82">
        <v>2000000</v>
      </c>
      <c r="L30" s="82">
        <v>2000000</v>
      </c>
      <c r="M30" s="82">
        <v>400000</v>
      </c>
      <c r="N30" s="82">
        <v>300000</v>
      </c>
      <c r="O30" s="83"/>
    </row>
    <row r="31" spans="1:15" ht="20.25" customHeight="1">
      <c r="A31" s="23">
        <v>22</v>
      </c>
      <c r="B31" s="735" t="s">
        <v>124</v>
      </c>
      <c r="C31" s="79" t="s">
        <v>701</v>
      </c>
      <c r="D31" s="101" t="s">
        <v>923</v>
      </c>
      <c r="E31" s="84">
        <v>6050</v>
      </c>
      <c r="F31" s="789">
        <v>0</v>
      </c>
      <c r="G31" s="81">
        <v>25.5</v>
      </c>
      <c r="H31" s="102">
        <v>0</v>
      </c>
      <c r="I31" s="86">
        <v>1446377.59</v>
      </c>
      <c r="J31" s="86">
        <v>0</v>
      </c>
      <c r="K31" s="86">
        <v>1542500</v>
      </c>
      <c r="L31" s="86">
        <v>0</v>
      </c>
      <c r="M31" s="86">
        <v>0</v>
      </c>
      <c r="N31" s="86">
        <v>0</v>
      </c>
      <c r="O31" s="83"/>
    </row>
    <row r="32" spans="2:15" ht="20.25" customHeight="1">
      <c r="B32" s="68" t="s">
        <v>722</v>
      </c>
      <c r="D32" s="22"/>
      <c r="I32" s="107">
        <f aca="true" t="shared" si="0" ref="I32:N32">SUM(I10:I31)</f>
        <v>9914626334.205942</v>
      </c>
      <c r="J32" s="107">
        <f t="shared" si="0"/>
        <v>9512471611.32</v>
      </c>
      <c r="K32" s="107">
        <f t="shared" si="0"/>
        <v>1565759992.62</v>
      </c>
      <c r="L32" s="107">
        <f t="shared" si="0"/>
        <v>1503161371.12</v>
      </c>
      <c r="M32" s="107">
        <f t="shared" si="0"/>
        <v>393253132.51</v>
      </c>
      <c r="N32" s="107">
        <f t="shared" si="0"/>
        <v>397470847.35</v>
      </c>
      <c r="O32" s="87"/>
    </row>
    <row r="33" spans="2:15" ht="20.25" customHeight="1">
      <c r="B33" s="88" t="s">
        <v>476</v>
      </c>
      <c r="C33" s="24"/>
      <c r="D33" s="24"/>
      <c r="E33" s="89" t="s">
        <v>38</v>
      </c>
      <c r="I33" s="91">
        <v>0</v>
      </c>
      <c r="J33" s="91">
        <v>0</v>
      </c>
      <c r="K33" s="90">
        <f>-31601553.67+943438.76</f>
        <v>-30658114.91</v>
      </c>
      <c r="L33" s="90">
        <v>-30658114.91</v>
      </c>
      <c r="M33" s="83">
        <v>0</v>
      </c>
      <c r="N33" s="91">
        <v>0</v>
      </c>
      <c r="O33" s="87"/>
    </row>
    <row r="34" spans="2:15" ht="20.25" customHeight="1" thickBot="1">
      <c r="B34" s="88" t="s">
        <v>509</v>
      </c>
      <c r="C34" s="24"/>
      <c r="D34" s="24"/>
      <c r="E34" s="92"/>
      <c r="I34" s="93">
        <f aca="true" t="shared" si="1" ref="I34:N34">SUM(I32:I33)</f>
        <v>9914626334.205942</v>
      </c>
      <c r="J34" s="93">
        <f t="shared" si="1"/>
        <v>9512471611.32</v>
      </c>
      <c r="K34" s="93">
        <f>SUM(K32:K33)</f>
        <v>1535101877.7099998</v>
      </c>
      <c r="L34" s="93">
        <f t="shared" si="1"/>
        <v>1472503256.2099998</v>
      </c>
      <c r="M34" s="93">
        <f t="shared" si="1"/>
        <v>393253132.51</v>
      </c>
      <c r="N34" s="93">
        <f t="shared" si="1"/>
        <v>397470847.35</v>
      </c>
      <c r="O34" s="87"/>
    </row>
    <row r="35" spans="4:15" ht="5.25" customHeight="1" thickTop="1">
      <c r="D35" s="22"/>
      <c r="I35" s="87"/>
      <c r="J35" s="87"/>
      <c r="K35" s="87"/>
      <c r="L35" s="87"/>
      <c r="M35" s="87"/>
      <c r="N35" s="87"/>
      <c r="O35" s="87"/>
    </row>
    <row r="36" ht="19.5" customHeight="1">
      <c r="B36" s="99" t="s">
        <v>123</v>
      </c>
    </row>
    <row r="37" ht="19.5" customHeight="1">
      <c r="A37" s="557" t="s">
        <v>173</v>
      </c>
    </row>
    <row r="38" ht="19.5" customHeight="1">
      <c r="A38" s="99" t="s">
        <v>294</v>
      </c>
    </row>
    <row r="39" ht="20.25" customHeight="1">
      <c r="D39" s="22"/>
    </row>
    <row r="40" ht="20.25" customHeight="1">
      <c r="D40" s="22"/>
    </row>
    <row r="41" ht="20.25" customHeight="1">
      <c r="D41" s="22"/>
    </row>
    <row r="42" ht="20.25" customHeight="1">
      <c r="D42" s="22"/>
    </row>
    <row r="43" ht="20.25" customHeight="1">
      <c r="D43" s="22"/>
    </row>
    <row r="44" ht="20.25" customHeight="1">
      <c r="D44" s="22"/>
    </row>
    <row r="45" ht="20.25" customHeight="1">
      <c r="D45" s="22"/>
    </row>
    <row r="46" ht="20.25" customHeight="1">
      <c r="D46" s="22"/>
    </row>
    <row r="47" ht="20.25" customHeight="1">
      <c r="D47" s="22"/>
    </row>
    <row r="48" ht="20.25" customHeight="1">
      <c r="D48" s="22"/>
    </row>
    <row r="49" ht="20.25" customHeight="1">
      <c r="D49" s="22"/>
    </row>
    <row r="50" ht="20.25" customHeight="1">
      <c r="D50" s="22"/>
    </row>
    <row r="51" ht="20.25" customHeight="1">
      <c r="D51" s="22"/>
    </row>
    <row r="52" ht="20.25" customHeight="1">
      <c r="D52" s="22"/>
    </row>
    <row r="53" ht="20.25" customHeight="1">
      <c r="D53" s="22"/>
    </row>
    <row r="54" ht="20.25" customHeight="1">
      <c r="D54" s="22"/>
    </row>
    <row r="55" ht="20.25" customHeight="1">
      <c r="D55" s="22"/>
    </row>
    <row r="56" ht="20.25" customHeight="1">
      <c r="D56" s="22"/>
    </row>
    <row r="57" ht="20.25" customHeight="1">
      <c r="D57" s="22"/>
    </row>
    <row r="58" ht="20.25" customHeight="1">
      <c r="D58" s="22"/>
    </row>
    <row r="59" ht="20.25" customHeight="1">
      <c r="D59" s="22"/>
    </row>
    <row r="60" ht="20.25" customHeight="1">
      <c r="D60" s="22"/>
    </row>
    <row r="61" ht="20.25" customHeight="1">
      <c r="D61" s="22"/>
    </row>
  </sheetData>
  <sheetProtection/>
  <mergeCells count="16">
    <mergeCell ref="M6:N6"/>
    <mergeCell ref="E7:F7"/>
    <mergeCell ref="G7:H7"/>
    <mergeCell ref="I7:J7"/>
    <mergeCell ref="K7:L7"/>
    <mergeCell ref="M7:N7"/>
    <mergeCell ref="E6:F6"/>
    <mergeCell ref="G6:H6"/>
    <mergeCell ref="I6:J6"/>
    <mergeCell ref="K6:L6"/>
    <mergeCell ref="A1:N1"/>
    <mergeCell ref="E5:F5"/>
    <mergeCell ref="G5:H5"/>
    <mergeCell ref="I5:J5"/>
    <mergeCell ref="K5:L5"/>
    <mergeCell ref="M5:N5"/>
  </mergeCells>
  <printOptions/>
  <pageMargins left="0.72" right="0.17" top="0.46" bottom="0.11811023622047245" header="0.15748031496062992" footer="0.1181102362204724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K81"/>
  <sheetViews>
    <sheetView zoomScale="80" zoomScaleNormal="80" zoomScaleSheetLayoutView="90" zoomScalePageLayoutView="0" workbookViewId="0" topLeftCell="A10">
      <selection activeCell="A7" sqref="A7"/>
    </sheetView>
  </sheetViews>
  <sheetFormatPr defaultColWidth="9.140625" defaultRowHeight="31.5" customHeight="1"/>
  <cols>
    <col min="1" max="4" width="9.140625" style="498" customWidth="1"/>
    <col min="5" max="5" width="10.00390625" style="498" customWidth="1"/>
    <col min="6" max="6" width="9.8515625" style="498" customWidth="1"/>
    <col min="7" max="7" width="11.57421875" style="498" customWidth="1"/>
    <col min="8" max="8" width="18.7109375" style="498" customWidth="1"/>
    <col min="9" max="9" width="2.7109375" style="498" customWidth="1"/>
    <col min="10" max="10" width="19.421875" style="498" customWidth="1"/>
    <col min="11" max="11" width="7.57421875" style="498" customWidth="1"/>
    <col min="12" max="12" width="9.140625" style="498" customWidth="1"/>
    <col min="13" max="20" width="0" style="498" hidden="1" customWidth="1"/>
    <col min="21" max="16384" width="9.140625" style="498" customWidth="1"/>
  </cols>
  <sheetData>
    <row r="1" spans="1:11" ht="31.5" customHeight="1">
      <c r="A1" s="822" t="s">
        <v>972</v>
      </c>
      <c r="B1" s="822"/>
      <c r="C1" s="822"/>
      <c r="D1" s="822"/>
      <c r="E1" s="822"/>
      <c r="F1" s="822"/>
      <c r="G1" s="822"/>
      <c r="H1" s="822"/>
      <c r="I1" s="822"/>
      <c r="J1" s="822"/>
      <c r="K1" s="499"/>
    </row>
    <row r="2" spans="1:11" ht="31.5" customHeight="1">
      <c r="A2" s="8"/>
      <c r="B2" s="8"/>
      <c r="C2" s="8"/>
      <c r="D2" s="8"/>
      <c r="E2" s="8"/>
      <c r="F2" s="8"/>
      <c r="G2" s="8"/>
      <c r="H2" s="8"/>
      <c r="I2" s="8"/>
      <c r="J2" s="8"/>
      <c r="K2" s="499"/>
    </row>
    <row r="3" spans="1:11" ht="31.5" customHeight="1">
      <c r="A3" s="41" t="s">
        <v>125</v>
      </c>
      <c r="D3" s="500"/>
      <c r="E3" s="500"/>
      <c r="F3" s="500"/>
      <c r="G3" s="500"/>
      <c r="H3" s="500"/>
      <c r="I3" s="500"/>
      <c r="J3" s="500"/>
      <c r="K3" s="500"/>
    </row>
    <row r="4" spans="1:11" s="501" customFormat="1" ht="31.5" customHeight="1">
      <c r="A4" s="502" t="s">
        <v>106</v>
      </c>
      <c r="D4" s="502"/>
      <c r="E4" s="502"/>
      <c r="F4" s="502"/>
      <c r="G4" s="502"/>
      <c r="H4" s="502"/>
      <c r="I4" s="502"/>
      <c r="J4" s="502"/>
      <c r="K4" s="503"/>
    </row>
    <row r="5" spans="2:11" s="501" customFormat="1" ht="31.5" customHeight="1">
      <c r="B5" s="502" t="s">
        <v>126</v>
      </c>
      <c r="E5" s="502"/>
      <c r="F5" s="502"/>
      <c r="G5" s="502"/>
      <c r="H5" s="502"/>
      <c r="I5" s="502"/>
      <c r="J5" s="502"/>
      <c r="K5" s="503"/>
    </row>
    <row r="6" spans="1:11" s="501" customFormat="1" ht="31.5" customHeight="1">
      <c r="A6" s="502" t="s">
        <v>127</v>
      </c>
      <c r="E6" s="502"/>
      <c r="F6" s="502"/>
      <c r="G6" s="502"/>
      <c r="H6" s="502"/>
      <c r="I6" s="502"/>
      <c r="J6" s="502"/>
      <c r="K6" s="503"/>
    </row>
    <row r="7" spans="1:11" s="501" customFormat="1" ht="31.5" customHeight="1">
      <c r="A7" s="502" t="s">
        <v>318</v>
      </c>
      <c r="E7" s="502"/>
      <c r="F7" s="502"/>
      <c r="G7" s="502"/>
      <c r="H7" s="502"/>
      <c r="I7" s="502"/>
      <c r="J7" s="502"/>
      <c r="K7" s="503"/>
    </row>
    <row r="8" spans="4:11" s="501" customFormat="1" ht="31.5" customHeight="1">
      <c r="D8" s="502" t="s">
        <v>867</v>
      </c>
      <c r="E8" s="502"/>
      <c r="F8" s="502"/>
      <c r="G8" s="502"/>
      <c r="H8" s="502"/>
      <c r="I8" s="502"/>
      <c r="J8" s="502"/>
      <c r="K8" s="503"/>
    </row>
    <row r="9" spans="2:11" s="501" customFormat="1" ht="31.5" customHeight="1">
      <c r="B9" s="502" t="s">
        <v>1108</v>
      </c>
      <c r="E9" s="502"/>
      <c r="F9" s="502"/>
      <c r="G9" s="502"/>
      <c r="H9" s="502"/>
      <c r="I9" s="502"/>
      <c r="J9" s="502"/>
      <c r="K9" s="503"/>
    </row>
    <row r="10" spans="4:11" s="501" customFormat="1" ht="31.5" customHeight="1">
      <c r="D10" s="502"/>
      <c r="E10" s="502"/>
      <c r="F10" s="502"/>
      <c r="G10" s="502"/>
      <c r="H10" s="502"/>
      <c r="I10" s="502"/>
      <c r="J10" s="504" t="s">
        <v>757</v>
      </c>
      <c r="K10" s="502"/>
    </row>
    <row r="11" spans="3:10" s="501" customFormat="1" ht="31.5" customHeight="1">
      <c r="C11" s="835" t="s">
        <v>758</v>
      </c>
      <c r="D11" s="835"/>
      <c r="E11" s="835"/>
      <c r="F11" s="835"/>
      <c r="H11" s="622" t="s">
        <v>24</v>
      </c>
      <c r="I11" s="502"/>
      <c r="J11" s="58" t="s">
        <v>919</v>
      </c>
    </row>
    <row r="12" spans="3:11" s="501" customFormat="1" ht="31.5" customHeight="1">
      <c r="C12" s="507" t="s">
        <v>677</v>
      </c>
      <c r="D12" s="502"/>
      <c r="E12" s="502"/>
      <c r="H12" s="653">
        <v>522085170</v>
      </c>
      <c r="I12" s="652"/>
      <c r="J12" s="653">
        <v>496686432</v>
      </c>
      <c r="K12" s="505"/>
    </row>
    <row r="13" spans="3:11" s="501" customFormat="1" ht="31.5" customHeight="1">
      <c r="C13" s="507" t="s">
        <v>680</v>
      </c>
      <c r="D13" s="502"/>
      <c r="E13" s="502"/>
      <c r="H13" s="654">
        <v>5072642870</v>
      </c>
      <c r="I13" s="652"/>
      <c r="J13" s="654">
        <v>4006133640</v>
      </c>
      <c r="K13" s="505"/>
    </row>
    <row r="14" spans="3:11" s="501" customFormat="1" ht="31.5" customHeight="1">
      <c r="C14" s="507" t="s">
        <v>682</v>
      </c>
      <c r="D14" s="502"/>
      <c r="E14" s="502"/>
      <c r="H14" s="654">
        <v>1173575000</v>
      </c>
      <c r="I14" s="652"/>
      <c r="J14" s="654">
        <v>1103415625</v>
      </c>
      <c r="K14" s="505"/>
    </row>
    <row r="15" spans="3:11" s="501" customFormat="1" ht="31.5" customHeight="1">
      <c r="C15" s="507" t="s">
        <v>684</v>
      </c>
      <c r="D15" s="502"/>
      <c r="E15" s="502"/>
      <c r="H15" s="654">
        <v>2003739132.5</v>
      </c>
      <c r="I15" s="652"/>
      <c r="J15" s="654">
        <v>1740953672.5</v>
      </c>
      <c r="K15" s="505"/>
    </row>
    <row r="16" spans="3:11" s="501" customFormat="1" ht="31.5" customHeight="1">
      <c r="C16" s="507" t="s">
        <v>686</v>
      </c>
      <c r="D16" s="502"/>
      <c r="E16" s="502"/>
      <c r="H16" s="655">
        <v>2761960520</v>
      </c>
      <c r="I16" s="652"/>
      <c r="J16" s="655">
        <v>2617439330</v>
      </c>
      <c r="K16" s="505"/>
    </row>
    <row r="17" spans="3:11" s="501" customFormat="1" ht="31.5" customHeight="1" thickBot="1">
      <c r="C17" s="502"/>
      <c r="D17" s="506" t="s">
        <v>722</v>
      </c>
      <c r="E17" s="502"/>
      <c r="H17" s="656">
        <f>SUM(H12:H16)</f>
        <v>11534002692.5</v>
      </c>
      <c r="I17" s="652"/>
      <c r="J17" s="656">
        <f>SUM(J12:J16)</f>
        <v>9964628699.5</v>
      </c>
      <c r="K17" s="505"/>
    </row>
    <row r="18" spans="3:11" s="501" customFormat="1" ht="31.5" customHeight="1" thickTop="1">
      <c r="C18" s="502"/>
      <c r="D18" s="502"/>
      <c r="E18" s="502"/>
      <c r="H18" s="502"/>
      <c r="I18" s="502"/>
      <c r="J18" s="502"/>
      <c r="K18" s="503"/>
    </row>
    <row r="19" spans="4:11" s="501" customFormat="1" ht="31.5" customHeight="1">
      <c r="D19" s="502"/>
      <c r="E19" s="502"/>
      <c r="F19" s="502"/>
      <c r="G19" s="502"/>
      <c r="H19" s="502"/>
      <c r="I19" s="502"/>
      <c r="J19" s="502"/>
      <c r="K19" s="503"/>
    </row>
    <row r="20" spans="4:11" s="501" customFormat="1" ht="31.5" customHeight="1">
      <c r="D20" s="502"/>
      <c r="E20" s="502"/>
      <c r="F20" s="502"/>
      <c r="G20" s="502"/>
      <c r="H20" s="502"/>
      <c r="I20" s="502"/>
      <c r="J20" s="502"/>
      <c r="K20" s="503"/>
    </row>
    <row r="21" spans="4:11" s="501" customFormat="1" ht="31.5" customHeight="1">
      <c r="D21" s="502"/>
      <c r="E21" s="502"/>
      <c r="F21" s="502"/>
      <c r="G21" s="502"/>
      <c r="H21" s="502"/>
      <c r="I21" s="502"/>
      <c r="J21" s="502"/>
      <c r="K21" s="503"/>
    </row>
    <row r="22" spans="4:11" s="501" customFormat="1" ht="31.5" customHeight="1">
      <c r="D22" s="502"/>
      <c r="E22" s="502"/>
      <c r="F22" s="502"/>
      <c r="G22" s="502"/>
      <c r="H22" s="502"/>
      <c r="I22" s="502"/>
      <c r="J22" s="502"/>
      <c r="K22" s="503"/>
    </row>
    <row r="23" spans="4:11" s="501" customFormat="1" ht="31.5" customHeight="1">
      <c r="D23" s="502"/>
      <c r="E23" s="502"/>
      <c r="F23" s="502"/>
      <c r="G23" s="502"/>
      <c r="H23" s="502"/>
      <c r="I23" s="502"/>
      <c r="J23" s="502"/>
      <c r="K23" s="503"/>
    </row>
    <row r="24" spans="4:11" s="501" customFormat="1" ht="31.5" customHeight="1">
      <c r="D24" s="502"/>
      <c r="E24" s="502"/>
      <c r="F24" s="502"/>
      <c r="G24" s="502"/>
      <c r="H24" s="502"/>
      <c r="I24" s="502"/>
      <c r="J24" s="502"/>
      <c r="K24" s="503"/>
    </row>
    <row r="25" spans="4:11" s="501" customFormat="1" ht="31.5" customHeight="1">
      <c r="D25" s="502"/>
      <c r="E25" s="502"/>
      <c r="F25" s="502"/>
      <c r="G25" s="502"/>
      <c r="H25" s="502"/>
      <c r="I25" s="502"/>
      <c r="J25" s="502"/>
      <c r="K25" s="503"/>
    </row>
    <row r="26" spans="4:11" s="501" customFormat="1" ht="31.5" customHeight="1">
      <c r="D26" s="502"/>
      <c r="E26" s="502"/>
      <c r="F26" s="502"/>
      <c r="G26" s="502"/>
      <c r="H26" s="502"/>
      <c r="I26" s="502"/>
      <c r="J26" s="502"/>
      <c r="K26" s="503"/>
    </row>
    <row r="27" spans="4:11" s="501" customFormat="1" ht="31.5" customHeight="1">
      <c r="D27" s="502"/>
      <c r="E27" s="502"/>
      <c r="F27" s="502"/>
      <c r="G27" s="502"/>
      <c r="H27" s="502"/>
      <c r="I27" s="502"/>
      <c r="J27" s="502"/>
      <c r="K27" s="503"/>
    </row>
    <row r="28" spans="4:11" s="501" customFormat="1" ht="31.5" customHeight="1">
      <c r="D28" s="502"/>
      <c r="E28" s="502"/>
      <c r="F28" s="502"/>
      <c r="G28" s="502"/>
      <c r="H28" s="502"/>
      <c r="I28" s="502"/>
      <c r="J28" s="502"/>
      <c r="K28" s="503"/>
    </row>
    <row r="29" spans="4:11" s="501" customFormat="1" ht="31.5" customHeight="1">
      <c r="D29" s="502"/>
      <c r="E29" s="502"/>
      <c r="F29" s="502"/>
      <c r="G29" s="502"/>
      <c r="H29" s="502"/>
      <c r="I29" s="502"/>
      <c r="J29" s="502"/>
      <c r="K29" s="503"/>
    </row>
    <row r="30" spans="4:11" s="501" customFormat="1" ht="31.5" customHeight="1">
      <c r="D30" s="502"/>
      <c r="E30" s="502"/>
      <c r="F30" s="502"/>
      <c r="G30" s="502"/>
      <c r="H30" s="502"/>
      <c r="I30" s="502"/>
      <c r="J30" s="502"/>
      <c r="K30" s="503"/>
    </row>
    <row r="31" spans="4:11" s="501" customFormat="1" ht="31.5" customHeight="1">
      <c r="D31" s="502"/>
      <c r="E31" s="502"/>
      <c r="F31" s="502"/>
      <c r="G31" s="502"/>
      <c r="H31" s="502"/>
      <c r="I31" s="502"/>
      <c r="J31" s="502"/>
      <c r="K31" s="503"/>
    </row>
    <row r="32" spans="4:11" s="501" customFormat="1" ht="31.5" customHeight="1">
      <c r="D32" s="502"/>
      <c r="E32" s="502"/>
      <c r="F32" s="502"/>
      <c r="G32" s="502"/>
      <c r="H32" s="502"/>
      <c r="I32" s="502"/>
      <c r="J32" s="502"/>
      <c r="K32" s="503"/>
    </row>
    <row r="33" spans="4:11" s="501" customFormat="1" ht="31.5" customHeight="1">
      <c r="D33" s="502"/>
      <c r="E33" s="502"/>
      <c r="F33" s="502"/>
      <c r="G33" s="502"/>
      <c r="H33" s="502"/>
      <c r="I33" s="502"/>
      <c r="J33" s="502"/>
      <c r="K33" s="503"/>
    </row>
    <row r="34" spans="4:11" s="501" customFormat="1" ht="31.5" customHeight="1">
      <c r="D34" s="502"/>
      <c r="E34" s="502"/>
      <c r="F34" s="502"/>
      <c r="G34" s="502"/>
      <c r="H34" s="502"/>
      <c r="I34" s="502"/>
      <c r="J34" s="502"/>
      <c r="K34" s="503"/>
    </row>
    <row r="35" spans="4:11" s="501" customFormat="1" ht="31.5" customHeight="1">
      <c r="D35" s="502"/>
      <c r="E35" s="502"/>
      <c r="F35" s="502"/>
      <c r="G35" s="502"/>
      <c r="H35" s="502"/>
      <c r="I35" s="502"/>
      <c r="J35" s="502"/>
      <c r="K35" s="503"/>
    </row>
    <row r="36" spans="4:11" s="501" customFormat="1" ht="31.5" customHeight="1">
      <c r="D36" s="502"/>
      <c r="E36" s="502"/>
      <c r="F36" s="502"/>
      <c r="G36" s="502"/>
      <c r="H36" s="502"/>
      <c r="I36" s="502"/>
      <c r="J36" s="502"/>
      <c r="K36" s="503"/>
    </row>
    <row r="37" spans="4:11" s="501" customFormat="1" ht="31.5" customHeight="1">
      <c r="D37" s="502"/>
      <c r="E37" s="502"/>
      <c r="F37" s="502"/>
      <c r="G37" s="502"/>
      <c r="H37" s="502"/>
      <c r="I37" s="502"/>
      <c r="J37" s="502"/>
      <c r="K37" s="503"/>
    </row>
    <row r="38" spans="4:11" s="501" customFormat="1" ht="31.5" customHeight="1">
      <c r="D38" s="502"/>
      <c r="E38" s="502"/>
      <c r="F38" s="502"/>
      <c r="G38" s="502"/>
      <c r="H38" s="502"/>
      <c r="I38" s="502"/>
      <c r="J38" s="502"/>
      <c r="K38" s="503"/>
    </row>
    <row r="39" spans="4:11" s="501" customFormat="1" ht="31.5" customHeight="1">
      <c r="D39" s="502"/>
      <c r="E39" s="502"/>
      <c r="F39" s="502"/>
      <c r="G39" s="502"/>
      <c r="H39" s="502"/>
      <c r="I39" s="502"/>
      <c r="J39" s="502"/>
      <c r="K39" s="503"/>
    </row>
    <row r="40" spans="4:11" s="501" customFormat="1" ht="31.5" customHeight="1">
      <c r="D40" s="502"/>
      <c r="E40" s="502"/>
      <c r="F40" s="502"/>
      <c r="G40" s="502"/>
      <c r="H40" s="502"/>
      <c r="I40" s="502"/>
      <c r="J40" s="502"/>
      <c r="K40" s="503"/>
    </row>
    <row r="41" spans="4:11" s="501" customFormat="1" ht="31.5" customHeight="1">
      <c r="D41" s="502"/>
      <c r="E41" s="502"/>
      <c r="F41" s="502"/>
      <c r="G41" s="502"/>
      <c r="H41" s="502"/>
      <c r="I41" s="502"/>
      <c r="J41" s="502"/>
      <c r="K41" s="503"/>
    </row>
    <row r="42" spans="4:11" s="501" customFormat="1" ht="31.5" customHeight="1">
      <c r="D42" s="502"/>
      <c r="E42" s="502"/>
      <c r="F42" s="502"/>
      <c r="G42" s="502"/>
      <c r="H42" s="502"/>
      <c r="I42" s="502"/>
      <c r="J42" s="502"/>
      <c r="K42" s="503"/>
    </row>
    <row r="43" spans="4:11" s="501" customFormat="1" ht="31.5" customHeight="1">
      <c r="D43" s="502"/>
      <c r="E43" s="502"/>
      <c r="F43" s="502"/>
      <c r="G43" s="502"/>
      <c r="H43" s="502"/>
      <c r="I43" s="502"/>
      <c r="J43" s="502"/>
      <c r="K43" s="503"/>
    </row>
    <row r="44" spans="4:11" s="501" customFormat="1" ht="31.5" customHeight="1">
      <c r="D44" s="502"/>
      <c r="E44" s="502"/>
      <c r="F44" s="502"/>
      <c r="G44" s="502"/>
      <c r="H44" s="502"/>
      <c r="I44" s="502"/>
      <c r="J44" s="502"/>
      <c r="K44" s="503"/>
    </row>
    <row r="45" spans="4:11" s="501" customFormat="1" ht="31.5" customHeight="1">
      <c r="D45" s="502"/>
      <c r="E45" s="502"/>
      <c r="F45" s="502"/>
      <c r="G45" s="502"/>
      <c r="H45" s="502"/>
      <c r="I45" s="502"/>
      <c r="J45" s="502"/>
      <c r="K45" s="503"/>
    </row>
    <row r="46" spans="4:11" s="501" customFormat="1" ht="31.5" customHeight="1">
      <c r="D46" s="502"/>
      <c r="E46" s="502"/>
      <c r="F46" s="502"/>
      <c r="G46" s="502"/>
      <c r="H46" s="502"/>
      <c r="I46" s="502"/>
      <c r="J46" s="502"/>
      <c r="K46" s="503"/>
    </row>
    <row r="47" spans="4:11" s="501" customFormat="1" ht="31.5" customHeight="1">
      <c r="D47" s="502"/>
      <c r="E47" s="502"/>
      <c r="F47" s="502"/>
      <c r="G47" s="502"/>
      <c r="H47" s="502"/>
      <c r="I47" s="502"/>
      <c r="J47" s="502"/>
      <c r="K47" s="503"/>
    </row>
    <row r="48" spans="4:11" s="501" customFormat="1" ht="31.5" customHeight="1">
      <c r="D48" s="502"/>
      <c r="E48" s="502"/>
      <c r="F48" s="502"/>
      <c r="G48" s="502"/>
      <c r="H48" s="502"/>
      <c r="I48" s="502"/>
      <c r="J48" s="502"/>
      <c r="K48" s="503"/>
    </row>
    <row r="49" spans="4:11" s="501" customFormat="1" ht="31.5" customHeight="1">
      <c r="D49" s="502"/>
      <c r="E49" s="502"/>
      <c r="F49" s="502"/>
      <c r="G49" s="502"/>
      <c r="H49" s="502"/>
      <c r="I49" s="502"/>
      <c r="J49" s="502"/>
      <c r="K49" s="503"/>
    </row>
    <row r="50" spans="4:11" s="501" customFormat="1" ht="31.5" customHeight="1">
      <c r="D50" s="502"/>
      <c r="E50" s="502"/>
      <c r="F50" s="502"/>
      <c r="G50" s="502"/>
      <c r="H50" s="502"/>
      <c r="I50" s="502"/>
      <c r="J50" s="502"/>
      <c r="K50" s="503"/>
    </row>
    <row r="51" spans="4:11" s="501" customFormat="1" ht="31.5" customHeight="1">
      <c r="D51" s="502"/>
      <c r="E51" s="502"/>
      <c r="F51" s="502"/>
      <c r="G51" s="502"/>
      <c r="H51" s="502"/>
      <c r="I51" s="502"/>
      <c r="J51" s="502"/>
      <c r="K51" s="503"/>
    </row>
    <row r="52" spans="4:11" s="501" customFormat="1" ht="31.5" customHeight="1">
      <c r="D52" s="502"/>
      <c r="E52" s="502"/>
      <c r="F52" s="502"/>
      <c r="G52" s="502"/>
      <c r="H52" s="502"/>
      <c r="I52" s="502"/>
      <c r="J52" s="502"/>
      <c r="K52" s="503"/>
    </row>
    <row r="53" spans="4:11" s="501" customFormat="1" ht="31.5" customHeight="1">
      <c r="D53" s="502"/>
      <c r="E53" s="502"/>
      <c r="F53" s="502"/>
      <c r="G53" s="502"/>
      <c r="H53" s="502"/>
      <c r="I53" s="502"/>
      <c r="J53" s="502"/>
      <c r="K53" s="503"/>
    </row>
    <row r="54" spans="4:11" s="501" customFormat="1" ht="31.5" customHeight="1">
      <c r="D54" s="502"/>
      <c r="E54" s="502"/>
      <c r="F54" s="502"/>
      <c r="G54" s="502"/>
      <c r="H54" s="502"/>
      <c r="I54" s="502"/>
      <c r="J54" s="502"/>
      <c r="K54" s="503"/>
    </row>
    <row r="55" spans="4:11" s="501" customFormat="1" ht="31.5" customHeight="1">
      <c r="D55" s="502"/>
      <c r="E55" s="502"/>
      <c r="F55" s="502"/>
      <c r="G55" s="502"/>
      <c r="H55" s="502"/>
      <c r="I55" s="502"/>
      <c r="J55" s="502"/>
      <c r="K55" s="503"/>
    </row>
    <row r="56" spans="4:11" s="501" customFormat="1" ht="31.5" customHeight="1">
      <c r="D56" s="502"/>
      <c r="E56" s="502"/>
      <c r="F56" s="502"/>
      <c r="G56" s="502"/>
      <c r="H56" s="502"/>
      <c r="I56" s="502"/>
      <c r="J56" s="502"/>
      <c r="K56" s="503"/>
    </row>
    <row r="57" spans="4:11" s="501" customFormat="1" ht="31.5" customHeight="1">
      <c r="D57" s="502"/>
      <c r="E57" s="502"/>
      <c r="F57" s="502"/>
      <c r="G57" s="502"/>
      <c r="H57" s="502"/>
      <c r="I57" s="502"/>
      <c r="J57" s="502"/>
      <c r="K57" s="503"/>
    </row>
    <row r="58" spans="4:11" s="501" customFormat="1" ht="31.5" customHeight="1">
      <c r="D58" s="502"/>
      <c r="E58" s="502"/>
      <c r="F58" s="502"/>
      <c r="G58" s="502"/>
      <c r="H58" s="502"/>
      <c r="I58" s="502"/>
      <c r="J58" s="502"/>
      <c r="K58" s="503"/>
    </row>
    <row r="59" spans="4:11" s="501" customFormat="1" ht="31.5" customHeight="1">
      <c r="D59" s="502"/>
      <c r="E59" s="502"/>
      <c r="F59" s="502"/>
      <c r="G59" s="502"/>
      <c r="H59" s="502"/>
      <c r="I59" s="502"/>
      <c r="J59" s="502"/>
      <c r="K59" s="503"/>
    </row>
    <row r="60" spans="4:11" s="501" customFormat="1" ht="31.5" customHeight="1">
      <c r="D60" s="502"/>
      <c r="E60" s="502"/>
      <c r="F60" s="502"/>
      <c r="G60" s="502"/>
      <c r="H60" s="502"/>
      <c r="I60" s="502"/>
      <c r="J60" s="502"/>
      <c r="K60" s="503"/>
    </row>
    <row r="61" spans="4:11" s="501" customFormat="1" ht="31.5" customHeight="1">
      <c r="D61" s="502"/>
      <c r="E61" s="502"/>
      <c r="F61" s="502"/>
      <c r="G61" s="502"/>
      <c r="H61" s="502"/>
      <c r="I61" s="502"/>
      <c r="J61" s="502"/>
      <c r="K61" s="503"/>
    </row>
    <row r="62" spans="4:11" s="501" customFormat="1" ht="31.5" customHeight="1">
      <c r="D62" s="502"/>
      <c r="E62" s="502"/>
      <c r="F62" s="502"/>
      <c r="G62" s="502"/>
      <c r="H62" s="502"/>
      <c r="I62" s="502"/>
      <c r="J62" s="502"/>
      <c r="K62" s="503"/>
    </row>
    <row r="63" spans="4:11" s="501" customFormat="1" ht="31.5" customHeight="1">
      <c r="D63" s="502"/>
      <c r="E63" s="502"/>
      <c r="F63" s="502"/>
      <c r="G63" s="502"/>
      <c r="H63" s="502"/>
      <c r="I63" s="502"/>
      <c r="J63" s="502"/>
      <c r="K63" s="503"/>
    </row>
    <row r="64" spans="4:11" s="501" customFormat="1" ht="31.5" customHeight="1">
      <c r="D64" s="502"/>
      <c r="E64" s="502"/>
      <c r="F64" s="502"/>
      <c r="G64" s="502"/>
      <c r="H64" s="502"/>
      <c r="I64" s="502"/>
      <c r="J64" s="502"/>
      <c r="K64" s="503"/>
    </row>
    <row r="65" spans="4:11" s="501" customFormat="1" ht="31.5" customHeight="1">
      <c r="D65" s="502"/>
      <c r="E65" s="502"/>
      <c r="F65" s="502"/>
      <c r="G65" s="502"/>
      <c r="H65" s="502"/>
      <c r="I65" s="502"/>
      <c r="J65" s="502"/>
      <c r="K65" s="503"/>
    </row>
    <row r="66" spans="4:11" s="501" customFormat="1" ht="31.5" customHeight="1">
      <c r="D66" s="502"/>
      <c r="E66" s="502"/>
      <c r="F66" s="502"/>
      <c r="G66" s="502"/>
      <c r="H66" s="502"/>
      <c r="I66" s="502"/>
      <c r="J66" s="502"/>
      <c r="K66" s="503"/>
    </row>
    <row r="67" spans="4:11" s="501" customFormat="1" ht="31.5" customHeight="1">
      <c r="D67" s="502"/>
      <c r="E67" s="502"/>
      <c r="F67" s="502"/>
      <c r="G67" s="502"/>
      <c r="H67" s="502"/>
      <c r="I67" s="502"/>
      <c r="J67" s="502"/>
      <c r="K67" s="503"/>
    </row>
    <row r="68" spans="4:11" s="501" customFormat="1" ht="31.5" customHeight="1">
      <c r="D68" s="502"/>
      <c r="E68" s="502"/>
      <c r="F68" s="502"/>
      <c r="G68" s="502"/>
      <c r="H68" s="502"/>
      <c r="I68" s="502"/>
      <c r="J68" s="502"/>
      <c r="K68" s="503"/>
    </row>
    <row r="69" spans="4:11" s="501" customFormat="1" ht="31.5" customHeight="1">
      <c r="D69" s="502"/>
      <c r="E69" s="502"/>
      <c r="F69" s="502"/>
      <c r="G69" s="502"/>
      <c r="H69" s="502"/>
      <c r="I69" s="502"/>
      <c r="J69" s="502"/>
      <c r="K69" s="503"/>
    </row>
    <row r="70" spans="4:11" s="501" customFormat="1" ht="31.5" customHeight="1">
      <c r="D70" s="502"/>
      <c r="E70" s="502"/>
      <c r="F70" s="502"/>
      <c r="G70" s="502"/>
      <c r="H70" s="502"/>
      <c r="I70" s="502"/>
      <c r="J70" s="502"/>
      <c r="K70" s="503"/>
    </row>
    <row r="71" spans="4:11" s="501" customFormat="1" ht="31.5" customHeight="1">
      <c r="D71" s="502"/>
      <c r="E71" s="502"/>
      <c r="F71" s="502"/>
      <c r="G71" s="502"/>
      <c r="H71" s="502"/>
      <c r="I71" s="502"/>
      <c r="J71" s="502"/>
      <c r="K71" s="503"/>
    </row>
    <row r="72" spans="4:11" s="501" customFormat="1" ht="31.5" customHeight="1">
      <c r="D72" s="502"/>
      <c r="E72" s="502"/>
      <c r="F72" s="502"/>
      <c r="G72" s="502"/>
      <c r="H72" s="502"/>
      <c r="I72" s="502"/>
      <c r="J72" s="502"/>
      <c r="K72" s="503"/>
    </row>
    <row r="73" spans="4:11" s="501" customFormat="1" ht="31.5" customHeight="1">
      <c r="D73" s="502"/>
      <c r="E73" s="502"/>
      <c r="F73" s="502"/>
      <c r="G73" s="502"/>
      <c r="H73" s="502"/>
      <c r="I73" s="502"/>
      <c r="J73" s="502"/>
      <c r="K73" s="503"/>
    </row>
    <row r="74" spans="4:11" s="501" customFormat="1" ht="31.5" customHeight="1">
      <c r="D74" s="502"/>
      <c r="E74" s="502"/>
      <c r="F74" s="502"/>
      <c r="G74" s="502"/>
      <c r="H74" s="502"/>
      <c r="I74" s="502"/>
      <c r="J74" s="502"/>
      <c r="K74" s="503"/>
    </row>
    <row r="75" spans="4:11" s="501" customFormat="1" ht="31.5" customHeight="1">
      <c r="D75" s="502"/>
      <c r="E75" s="502"/>
      <c r="F75" s="502"/>
      <c r="G75" s="502"/>
      <c r="H75" s="502"/>
      <c r="I75" s="502"/>
      <c r="J75" s="502"/>
      <c r="K75" s="503"/>
    </row>
    <row r="76" spans="4:11" s="501" customFormat="1" ht="31.5" customHeight="1">
      <c r="D76" s="502"/>
      <c r="E76" s="502"/>
      <c r="F76" s="502"/>
      <c r="G76" s="502"/>
      <c r="H76" s="502"/>
      <c r="I76" s="502"/>
      <c r="J76" s="502"/>
      <c r="K76" s="503"/>
    </row>
    <row r="77" spans="4:11" s="501" customFormat="1" ht="31.5" customHeight="1">
      <c r="D77" s="502"/>
      <c r="E77" s="502"/>
      <c r="F77" s="502"/>
      <c r="G77" s="502"/>
      <c r="H77" s="502"/>
      <c r="I77" s="502"/>
      <c r="J77" s="502"/>
      <c r="K77" s="503"/>
    </row>
    <row r="78" spans="4:11" s="501" customFormat="1" ht="31.5" customHeight="1">
      <c r="D78" s="502"/>
      <c r="E78" s="502"/>
      <c r="F78" s="502"/>
      <c r="G78" s="502"/>
      <c r="H78" s="502"/>
      <c r="I78" s="502"/>
      <c r="J78" s="502"/>
      <c r="K78" s="503"/>
    </row>
    <row r="79" spans="4:11" s="501" customFormat="1" ht="31.5" customHeight="1">
      <c r="D79" s="502"/>
      <c r="E79" s="502"/>
      <c r="F79" s="502"/>
      <c r="G79" s="502"/>
      <c r="H79" s="502"/>
      <c r="I79" s="502"/>
      <c r="J79" s="502"/>
      <c r="K79" s="503"/>
    </row>
    <row r="80" spans="4:11" s="501" customFormat="1" ht="31.5" customHeight="1">
      <c r="D80" s="502"/>
      <c r="E80" s="502"/>
      <c r="F80" s="502"/>
      <c r="G80" s="502"/>
      <c r="H80" s="502"/>
      <c r="I80" s="502"/>
      <c r="J80" s="502"/>
      <c r="K80" s="503"/>
    </row>
    <row r="81" spans="4:11" s="501" customFormat="1" ht="31.5" customHeight="1">
      <c r="D81" s="502"/>
      <c r="E81" s="502"/>
      <c r="F81" s="502"/>
      <c r="G81" s="502"/>
      <c r="H81" s="502"/>
      <c r="I81" s="502"/>
      <c r="J81" s="502"/>
      <c r="K81" s="503"/>
    </row>
  </sheetData>
  <sheetProtection/>
  <mergeCells count="2">
    <mergeCell ref="A1:J1"/>
    <mergeCell ref="C11:F11"/>
  </mergeCells>
  <printOptions/>
  <pageMargins left="0.5905511811023623" right="0" top="0.5905511811023623" bottom="0.3937007874015748"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W223"/>
  <sheetViews>
    <sheetView zoomScale="110" zoomScaleNormal="110" zoomScaleSheetLayoutView="80" zoomScalePageLayoutView="0" workbookViewId="0" topLeftCell="A203">
      <selection activeCell="A216" sqref="A216"/>
    </sheetView>
  </sheetViews>
  <sheetFormatPr defaultColWidth="9.140625" defaultRowHeight="24" customHeight="1"/>
  <cols>
    <col min="1" max="1" width="3.8515625" style="388" customWidth="1"/>
    <col min="2" max="2" width="25.8515625" style="181" customWidth="1"/>
    <col min="3" max="3" width="14.57421875" style="181" customWidth="1"/>
    <col min="4" max="4" width="8.8515625" style="181" customWidth="1"/>
    <col min="5" max="5" width="10.7109375" style="181" customWidth="1"/>
    <col min="6" max="6" width="11.28125" style="181" bestFit="1" customWidth="1"/>
    <col min="7" max="7" width="10.7109375" style="181" bestFit="1" customWidth="1"/>
    <col min="8" max="8" width="9.7109375" style="181" bestFit="1" customWidth="1"/>
    <col min="9" max="9" width="13.28125" style="181" customWidth="1"/>
    <col min="10" max="10" width="13.57421875" style="181" customWidth="1"/>
    <col min="11" max="11" width="12.7109375" style="181" customWidth="1"/>
    <col min="12" max="12" width="11.28125" style="181" customWidth="1"/>
    <col min="13" max="13" width="0.42578125" style="181" customWidth="1"/>
    <col min="14" max="14" width="11.28125" style="181" bestFit="1" customWidth="1"/>
    <col min="15" max="16384" width="9.140625" style="181" customWidth="1"/>
  </cols>
  <sheetData>
    <row r="1" spans="1:12" s="180" customFormat="1" ht="24" customHeight="1">
      <c r="A1" s="836" t="s">
        <v>973</v>
      </c>
      <c r="B1" s="836"/>
      <c r="C1" s="836"/>
      <c r="D1" s="836"/>
      <c r="E1" s="836"/>
      <c r="F1" s="836"/>
      <c r="G1" s="836"/>
      <c r="H1" s="836"/>
      <c r="I1" s="836"/>
      <c r="J1" s="836"/>
      <c r="K1" s="836"/>
      <c r="L1" s="836"/>
    </row>
    <row r="2" spans="2:12" ht="24" customHeight="1">
      <c r="B2" s="182"/>
      <c r="C2" s="183"/>
      <c r="D2" s="183"/>
      <c r="E2" s="183"/>
      <c r="F2" s="183"/>
      <c r="G2" s="183"/>
      <c r="H2" s="183"/>
      <c r="I2" s="183"/>
      <c r="J2" s="183"/>
      <c r="K2" s="183"/>
      <c r="L2" s="183"/>
    </row>
    <row r="3" spans="1:3" ht="24" customHeight="1">
      <c r="A3" s="389" t="s">
        <v>128</v>
      </c>
      <c r="B3" s="180"/>
      <c r="C3" s="180"/>
    </row>
    <row r="4" spans="1:12" ht="24" customHeight="1">
      <c r="A4" s="390" t="s">
        <v>129</v>
      </c>
      <c r="B4" s="184"/>
      <c r="C4" s="184"/>
      <c r="D4" s="185"/>
      <c r="E4" s="185"/>
      <c r="F4" s="185"/>
      <c r="G4" s="185"/>
      <c r="H4" s="185"/>
      <c r="I4" s="185"/>
      <c r="J4" s="186"/>
      <c r="K4" s="185"/>
      <c r="L4" s="185"/>
    </row>
    <row r="5" spans="1:12" s="190" customFormat="1" ht="24" customHeight="1">
      <c r="A5" s="391" t="s">
        <v>671</v>
      </c>
      <c r="B5" s="187" t="s">
        <v>521</v>
      </c>
      <c r="C5" s="55" t="s">
        <v>550</v>
      </c>
      <c r="D5" s="55" t="s">
        <v>670</v>
      </c>
      <c r="E5" s="837" t="s">
        <v>479</v>
      </c>
      <c r="F5" s="837"/>
      <c r="G5" s="188" t="s">
        <v>480</v>
      </c>
      <c r="H5" s="188"/>
      <c r="I5" s="189" t="s">
        <v>673</v>
      </c>
      <c r="J5" s="189"/>
      <c r="K5" s="189" t="s">
        <v>674</v>
      </c>
      <c r="L5" s="189"/>
    </row>
    <row r="6" spans="1:12" s="190" customFormat="1" ht="24" customHeight="1">
      <c r="A6" s="392"/>
      <c r="B6" s="192"/>
      <c r="C6" s="193" t="s">
        <v>551</v>
      </c>
      <c r="D6" s="193"/>
      <c r="E6" s="194" t="s">
        <v>676</v>
      </c>
      <c r="F6" s="194"/>
      <c r="G6" s="194" t="s">
        <v>822</v>
      </c>
      <c r="H6" s="194"/>
      <c r="I6" s="195" t="s">
        <v>675</v>
      </c>
      <c r="J6" s="195"/>
      <c r="K6" s="195" t="s">
        <v>675</v>
      </c>
      <c r="L6" s="195"/>
    </row>
    <row r="7" spans="1:12" s="190" customFormat="1" ht="24" customHeight="1">
      <c r="A7" s="392"/>
      <c r="B7" s="192"/>
      <c r="C7" s="193"/>
      <c r="D7" s="193"/>
      <c r="E7" s="617" t="s">
        <v>500</v>
      </c>
      <c r="F7" s="617" t="s">
        <v>500</v>
      </c>
      <c r="G7" s="617" t="s">
        <v>500</v>
      </c>
      <c r="H7" s="617" t="s">
        <v>500</v>
      </c>
      <c r="I7" s="617" t="s">
        <v>500</v>
      </c>
      <c r="J7" s="617" t="s">
        <v>500</v>
      </c>
      <c r="K7" s="617" t="s">
        <v>500</v>
      </c>
      <c r="L7" s="100" t="s">
        <v>500</v>
      </c>
    </row>
    <row r="8" spans="1:12" s="198" customFormat="1" ht="24" customHeight="1">
      <c r="A8" s="393"/>
      <c r="B8" s="25"/>
      <c r="C8" s="9"/>
      <c r="D8" s="10"/>
      <c r="E8" s="57" t="s">
        <v>929</v>
      </c>
      <c r="F8" s="57" t="s">
        <v>588</v>
      </c>
      <c r="G8" s="57" t="s">
        <v>929</v>
      </c>
      <c r="H8" s="57" t="s">
        <v>588</v>
      </c>
      <c r="I8" s="57" t="s">
        <v>929</v>
      </c>
      <c r="J8" s="57" t="s">
        <v>588</v>
      </c>
      <c r="K8" s="57" t="s">
        <v>929</v>
      </c>
      <c r="L8" s="57" t="s">
        <v>588</v>
      </c>
    </row>
    <row r="9" spans="1:2" ht="24" customHeight="1">
      <c r="A9" s="386" t="s">
        <v>857</v>
      </c>
      <c r="B9" s="199" t="s">
        <v>535</v>
      </c>
    </row>
    <row r="10" spans="1:12" ht="24" customHeight="1">
      <c r="A10" s="394"/>
      <c r="B10" s="199" t="s">
        <v>536</v>
      </c>
      <c r="C10" s="200" t="s">
        <v>552</v>
      </c>
      <c r="D10" s="201" t="s">
        <v>725</v>
      </c>
      <c r="E10" s="108">
        <v>149930</v>
      </c>
      <c r="F10" s="108">
        <v>104814</v>
      </c>
      <c r="G10" s="109">
        <v>15.35</v>
      </c>
      <c r="H10" s="109">
        <v>15.37</v>
      </c>
      <c r="I10" s="109">
        <v>130042427.82</v>
      </c>
      <c r="J10" s="109">
        <v>47184575.82</v>
      </c>
      <c r="K10" s="110">
        <v>17722375</v>
      </c>
      <c r="L10" s="110">
        <v>16111250</v>
      </c>
    </row>
    <row r="11" spans="1:11" ht="24" customHeight="1">
      <c r="A11" s="386" t="s">
        <v>858</v>
      </c>
      <c r="B11" s="199" t="s">
        <v>481</v>
      </c>
      <c r="C11" s="200" t="s">
        <v>553</v>
      </c>
      <c r="D11" s="201"/>
      <c r="E11" s="108"/>
      <c r="G11" s="109"/>
      <c r="I11" s="109"/>
      <c r="K11" s="110"/>
    </row>
    <row r="12" spans="1:12" ht="24" customHeight="1">
      <c r="A12" s="394"/>
      <c r="B12" s="199"/>
      <c r="C12" s="200" t="s">
        <v>555</v>
      </c>
      <c r="D12" s="201" t="s">
        <v>725</v>
      </c>
      <c r="E12" s="108">
        <v>60000</v>
      </c>
      <c r="F12" s="108">
        <v>60000</v>
      </c>
      <c r="G12" s="109">
        <v>12.73</v>
      </c>
      <c r="H12" s="109">
        <v>12.73</v>
      </c>
      <c r="I12" s="109">
        <v>12215983.3</v>
      </c>
      <c r="J12" s="109">
        <v>12215983.3</v>
      </c>
      <c r="K12" s="110">
        <v>4581000</v>
      </c>
      <c r="L12" s="110">
        <v>4199250</v>
      </c>
    </row>
    <row r="13" spans="1:12" ht="24" customHeight="1">
      <c r="A13" s="386" t="s">
        <v>859</v>
      </c>
      <c r="B13" s="199" t="s">
        <v>718</v>
      </c>
      <c r="C13" s="200" t="s">
        <v>556</v>
      </c>
      <c r="D13" s="201" t="s">
        <v>679</v>
      </c>
      <c r="E13" s="108">
        <v>131700</v>
      </c>
      <c r="F13" s="108">
        <v>131700</v>
      </c>
      <c r="G13" s="109">
        <v>11.1</v>
      </c>
      <c r="H13" s="109">
        <v>11.1</v>
      </c>
      <c r="I13" s="109">
        <v>19053150</v>
      </c>
      <c r="J13" s="109">
        <v>19053150</v>
      </c>
      <c r="K13" s="110" t="s">
        <v>861</v>
      </c>
      <c r="L13" s="110" t="s">
        <v>861</v>
      </c>
    </row>
    <row r="14" spans="1:12" ht="24" customHeight="1">
      <c r="A14" s="386" t="s">
        <v>860</v>
      </c>
      <c r="B14" s="199" t="s">
        <v>719</v>
      </c>
      <c r="C14" s="200" t="s">
        <v>707</v>
      </c>
      <c r="D14" s="201" t="s">
        <v>728</v>
      </c>
      <c r="E14" s="108">
        <v>1634572</v>
      </c>
      <c r="F14" s="108">
        <v>1634572</v>
      </c>
      <c r="G14" s="109">
        <v>4.48</v>
      </c>
      <c r="H14" s="109">
        <v>4.48</v>
      </c>
      <c r="I14" s="109">
        <v>197844509.73</v>
      </c>
      <c r="J14" s="109">
        <v>197844509.73</v>
      </c>
      <c r="K14" s="110" t="s">
        <v>861</v>
      </c>
      <c r="L14" s="110" t="s">
        <v>861</v>
      </c>
    </row>
    <row r="15" spans="1:12" ht="24" customHeight="1">
      <c r="A15" s="386" t="s">
        <v>862</v>
      </c>
      <c r="B15" s="199" t="s">
        <v>720</v>
      </c>
      <c r="C15" s="200" t="s">
        <v>546</v>
      </c>
      <c r="D15" s="201" t="s">
        <v>725</v>
      </c>
      <c r="E15" s="108">
        <v>120000</v>
      </c>
      <c r="F15" s="108">
        <v>120000</v>
      </c>
      <c r="G15" s="109">
        <v>8.53</v>
      </c>
      <c r="H15" s="109">
        <v>8.53</v>
      </c>
      <c r="I15" s="109">
        <v>34040231.12</v>
      </c>
      <c r="J15" s="109">
        <v>34040231.12</v>
      </c>
      <c r="K15" s="110">
        <v>768000</v>
      </c>
      <c r="L15" s="110">
        <v>358400</v>
      </c>
    </row>
    <row r="16" spans="1:12" ht="24" customHeight="1">
      <c r="A16" s="386" t="s">
        <v>864</v>
      </c>
      <c r="B16" s="199" t="s">
        <v>721</v>
      </c>
      <c r="C16" s="200" t="s">
        <v>707</v>
      </c>
      <c r="D16" s="201" t="s">
        <v>728</v>
      </c>
      <c r="E16" s="108">
        <v>2700000</v>
      </c>
      <c r="F16" s="108">
        <v>2700000</v>
      </c>
      <c r="G16" s="109">
        <v>5.65</v>
      </c>
      <c r="H16" s="109">
        <v>5.65</v>
      </c>
      <c r="I16" s="109">
        <v>195978047.96</v>
      </c>
      <c r="J16" s="109">
        <v>195978047.96</v>
      </c>
      <c r="K16" s="110" t="s">
        <v>861</v>
      </c>
      <c r="L16" s="110" t="s">
        <v>861</v>
      </c>
    </row>
    <row r="17" spans="1:8" ht="24" customHeight="1">
      <c r="A17" s="386" t="s">
        <v>865</v>
      </c>
      <c r="B17" s="199" t="s">
        <v>544</v>
      </c>
      <c r="C17" s="200" t="s">
        <v>839</v>
      </c>
      <c r="D17" s="201"/>
      <c r="H17" s="111"/>
    </row>
    <row r="18" spans="2:12" ht="24" customHeight="1">
      <c r="B18" s="199" t="s">
        <v>599</v>
      </c>
      <c r="C18" s="200" t="s">
        <v>600</v>
      </c>
      <c r="D18" s="201" t="s">
        <v>725</v>
      </c>
      <c r="E18" s="108">
        <v>955000</v>
      </c>
      <c r="F18" s="108">
        <v>955000</v>
      </c>
      <c r="G18" s="109">
        <v>15.47</v>
      </c>
      <c r="H18" s="109">
        <v>15.47</v>
      </c>
      <c r="I18" s="109">
        <v>257709680.88</v>
      </c>
      <c r="J18" s="109">
        <v>257709680.88</v>
      </c>
      <c r="K18" s="110">
        <v>26585465.4</v>
      </c>
      <c r="L18" s="110">
        <v>25108495.1</v>
      </c>
    </row>
    <row r="19" spans="1:12" ht="24" customHeight="1">
      <c r="A19" s="386" t="s">
        <v>866</v>
      </c>
      <c r="B19" s="181" t="s">
        <v>504</v>
      </c>
      <c r="C19" s="201" t="s">
        <v>703</v>
      </c>
      <c r="D19" s="201" t="s">
        <v>863</v>
      </c>
      <c r="E19" s="112" t="s">
        <v>749</v>
      </c>
      <c r="F19" s="112" t="s">
        <v>749</v>
      </c>
      <c r="G19" s="109">
        <v>0.11</v>
      </c>
      <c r="H19" s="109">
        <v>0.11</v>
      </c>
      <c r="I19" s="109">
        <v>92656195</v>
      </c>
      <c r="J19" s="109">
        <v>92656195</v>
      </c>
      <c r="K19" s="113">
        <v>1247636.85</v>
      </c>
      <c r="L19" s="113">
        <v>1205377.65</v>
      </c>
    </row>
    <row r="20" spans="1:12" s="111" customFormat="1" ht="24" customHeight="1">
      <c r="A20" s="395">
        <v>9</v>
      </c>
      <c r="B20" s="202" t="s">
        <v>905</v>
      </c>
      <c r="C20" s="200" t="s">
        <v>553</v>
      </c>
      <c r="D20" s="114"/>
      <c r="E20" s="108"/>
      <c r="F20" s="108"/>
      <c r="G20" s="109"/>
      <c r="H20" s="109"/>
      <c r="I20" s="109"/>
      <c r="J20" s="109"/>
      <c r="K20" s="110"/>
      <c r="L20" s="110"/>
    </row>
    <row r="21" spans="1:12" s="111" customFormat="1" ht="24" customHeight="1">
      <c r="A21" s="395"/>
      <c r="B21" s="202" t="s">
        <v>906</v>
      </c>
      <c r="C21" s="200" t="s">
        <v>555</v>
      </c>
      <c r="D21" s="114" t="s">
        <v>725</v>
      </c>
      <c r="E21" s="108">
        <v>149510</v>
      </c>
      <c r="F21" s="108">
        <v>149510</v>
      </c>
      <c r="G21" s="109">
        <v>15.5</v>
      </c>
      <c r="H21" s="112">
        <v>15.5</v>
      </c>
      <c r="I21" s="109">
        <v>43120478</v>
      </c>
      <c r="J21" s="109">
        <v>43120478</v>
      </c>
      <c r="K21" s="110">
        <v>1622416.6</v>
      </c>
      <c r="L21" s="110">
        <v>811208.3</v>
      </c>
    </row>
    <row r="22" spans="1:12" s="111" customFormat="1" ht="24" customHeight="1">
      <c r="A22" s="395">
        <v>10</v>
      </c>
      <c r="B22" s="202" t="s">
        <v>603</v>
      </c>
      <c r="C22" s="200"/>
      <c r="D22" s="114"/>
      <c r="E22" s="108"/>
      <c r="F22" s="108"/>
      <c r="G22" s="109"/>
      <c r="H22" s="109"/>
      <c r="I22" s="109"/>
      <c r="J22" s="109"/>
      <c r="K22" s="113"/>
      <c r="L22" s="113"/>
    </row>
    <row r="23" spans="1:12" s="111" customFormat="1" ht="24" customHeight="1">
      <c r="A23" s="395"/>
      <c r="B23" s="202" t="s">
        <v>907</v>
      </c>
      <c r="C23" s="200" t="s">
        <v>546</v>
      </c>
      <c r="D23" s="114" t="s">
        <v>725</v>
      </c>
      <c r="E23" s="108">
        <v>96000</v>
      </c>
      <c r="F23" s="108">
        <v>96000</v>
      </c>
      <c r="G23" s="109">
        <v>12.75</v>
      </c>
      <c r="H23" s="109">
        <v>12.75</v>
      </c>
      <c r="I23" s="109">
        <v>45900132.6</v>
      </c>
      <c r="J23" s="109">
        <v>45900132.6</v>
      </c>
      <c r="K23" s="110">
        <v>7344000</v>
      </c>
      <c r="L23" s="113">
        <v>7344000</v>
      </c>
    </row>
    <row r="24" spans="1:12" s="111" customFormat="1" ht="24" customHeight="1">
      <c r="A24" s="395">
        <v>11</v>
      </c>
      <c r="B24" s="202" t="s">
        <v>834</v>
      </c>
      <c r="D24" s="114"/>
      <c r="E24" s="108"/>
      <c r="F24" s="108"/>
      <c r="G24" s="109"/>
      <c r="H24" s="109"/>
      <c r="I24" s="109"/>
      <c r="J24" s="109"/>
      <c r="K24" s="113"/>
      <c r="L24" s="113"/>
    </row>
    <row r="25" spans="1:12" s="111" customFormat="1" ht="24" customHeight="1">
      <c r="A25" s="395"/>
      <c r="B25" s="202" t="s">
        <v>907</v>
      </c>
      <c r="C25" s="115" t="s">
        <v>908</v>
      </c>
      <c r="D25" s="114" t="s">
        <v>725</v>
      </c>
      <c r="E25" s="108">
        <v>108000</v>
      </c>
      <c r="F25" s="108">
        <v>108000</v>
      </c>
      <c r="G25" s="109">
        <v>12.03</v>
      </c>
      <c r="H25" s="109">
        <v>12.03</v>
      </c>
      <c r="I25" s="109">
        <v>12993750</v>
      </c>
      <c r="J25" s="109">
        <v>12993750</v>
      </c>
      <c r="K25" s="110">
        <v>4547812.5</v>
      </c>
      <c r="L25" s="113">
        <v>3248437.5</v>
      </c>
    </row>
    <row r="26" spans="1:12" s="111" customFormat="1" ht="24" customHeight="1">
      <c r="A26" s="395">
        <v>12</v>
      </c>
      <c r="B26" s="202" t="s">
        <v>909</v>
      </c>
      <c r="D26" s="114"/>
      <c r="E26" s="108"/>
      <c r="F26" s="108"/>
      <c r="G26" s="109"/>
      <c r="H26" s="109"/>
      <c r="I26" s="109"/>
      <c r="J26" s="109"/>
      <c r="K26" s="113"/>
      <c r="L26" s="113"/>
    </row>
    <row r="27" spans="1:12" s="111" customFormat="1" ht="24" customHeight="1">
      <c r="A27" s="395"/>
      <c r="B27" s="202" t="s">
        <v>910</v>
      </c>
      <c r="C27" s="115" t="s">
        <v>613</v>
      </c>
      <c r="D27" s="114" t="s">
        <v>727</v>
      </c>
      <c r="E27" s="108">
        <v>75000</v>
      </c>
      <c r="F27" s="108">
        <v>75000</v>
      </c>
      <c r="G27" s="109">
        <v>13.6</v>
      </c>
      <c r="H27" s="109">
        <v>13.6</v>
      </c>
      <c r="I27" s="109">
        <v>21041040</v>
      </c>
      <c r="J27" s="109">
        <v>21041040</v>
      </c>
      <c r="K27" s="110">
        <v>8160000</v>
      </c>
      <c r="L27" s="113">
        <v>5100000</v>
      </c>
    </row>
    <row r="28" spans="1:12" s="111" customFormat="1" ht="24" customHeight="1">
      <c r="A28" s="395">
        <v>13</v>
      </c>
      <c r="B28" s="202" t="s">
        <v>604</v>
      </c>
      <c r="C28" s="124" t="s">
        <v>405</v>
      </c>
      <c r="D28" s="114"/>
      <c r="E28" s="108"/>
      <c r="F28" s="108"/>
      <c r="G28" s="109"/>
      <c r="H28" s="109"/>
      <c r="I28" s="109"/>
      <c r="J28" s="109"/>
      <c r="K28" s="110"/>
      <c r="L28" s="110"/>
    </row>
    <row r="29" spans="1:12" s="111" customFormat="1" ht="24" customHeight="1">
      <c r="A29" s="395"/>
      <c r="B29" s="202" t="s">
        <v>907</v>
      </c>
      <c r="C29" s="115" t="s">
        <v>555</v>
      </c>
      <c r="D29" s="114" t="s">
        <v>727</v>
      </c>
      <c r="E29" s="108">
        <v>100000</v>
      </c>
      <c r="F29" s="108">
        <v>100000</v>
      </c>
      <c r="G29" s="109">
        <v>5.33</v>
      </c>
      <c r="H29" s="109">
        <v>5.33</v>
      </c>
      <c r="I29" s="109">
        <v>11199960</v>
      </c>
      <c r="J29" s="109">
        <v>11199960</v>
      </c>
      <c r="K29" s="110" t="s">
        <v>861</v>
      </c>
      <c r="L29" s="110" t="s">
        <v>861</v>
      </c>
    </row>
    <row r="30" spans="1:12" s="111" customFormat="1" ht="24" customHeight="1">
      <c r="A30" s="395">
        <v>14</v>
      </c>
      <c r="B30" s="202" t="s">
        <v>474</v>
      </c>
      <c r="C30" s="115" t="s">
        <v>911</v>
      </c>
      <c r="D30" s="114"/>
      <c r="E30" s="108"/>
      <c r="F30" s="108"/>
      <c r="G30" s="109"/>
      <c r="H30" s="109"/>
      <c r="I30" s="109"/>
      <c r="J30" s="109"/>
      <c r="K30" s="113"/>
      <c r="L30" s="113"/>
    </row>
    <row r="31" spans="1:12" s="111" customFormat="1" ht="24" customHeight="1">
      <c r="A31" s="395"/>
      <c r="B31" s="190" t="s">
        <v>912</v>
      </c>
      <c r="C31" s="115" t="s">
        <v>555</v>
      </c>
      <c r="D31" s="114" t="s">
        <v>725</v>
      </c>
      <c r="E31" s="108">
        <v>120000</v>
      </c>
      <c r="F31" s="108">
        <v>120000</v>
      </c>
      <c r="G31" s="109">
        <v>3</v>
      </c>
      <c r="H31" s="109">
        <v>3</v>
      </c>
      <c r="I31" s="109">
        <v>18000000</v>
      </c>
      <c r="J31" s="109">
        <v>18000000</v>
      </c>
      <c r="K31" s="110">
        <v>5133600</v>
      </c>
      <c r="L31" s="113">
        <v>4536000</v>
      </c>
    </row>
    <row r="32" spans="1:12" s="111" customFormat="1" ht="24" customHeight="1">
      <c r="A32" s="395">
        <v>15</v>
      </c>
      <c r="B32" s="202" t="s">
        <v>913</v>
      </c>
      <c r="D32" s="114"/>
      <c r="E32" s="108"/>
      <c r="F32" s="108"/>
      <c r="G32" s="109"/>
      <c r="H32" s="109"/>
      <c r="I32" s="109"/>
      <c r="J32" s="109"/>
      <c r="K32" s="113"/>
      <c r="L32" s="113"/>
    </row>
    <row r="33" spans="1:12" s="111" customFormat="1" ht="24" customHeight="1">
      <c r="A33" s="395"/>
      <c r="B33" s="202" t="s">
        <v>910</v>
      </c>
      <c r="C33" s="115" t="s">
        <v>441</v>
      </c>
      <c r="D33" s="114" t="s">
        <v>725</v>
      </c>
      <c r="E33" s="108">
        <v>450000</v>
      </c>
      <c r="F33" s="108">
        <v>450000</v>
      </c>
      <c r="G33" s="109">
        <v>2.82</v>
      </c>
      <c r="H33" s="109">
        <v>2.82</v>
      </c>
      <c r="I33" s="116">
        <v>38008800</v>
      </c>
      <c r="J33" s="116">
        <v>38008800</v>
      </c>
      <c r="K33" s="117">
        <v>9666904.8</v>
      </c>
      <c r="L33" s="118">
        <v>7690447.2</v>
      </c>
    </row>
    <row r="34" spans="1:12" ht="24" customHeight="1">
      <c r="A34" s="394"/>
      <c r="B34" s="203" t="s">
        <v>722</v>
      </c>
      <c r="E34" s="204"/>
      <c r="F34" s="119"/>
      <c r="G34" s="122"/>
      <c r="H34" s="109"/>
      <c r="I34" s="122">
        <f>SUM(I10:I33)</f>
        <v>1129804386.41</v>
      </c>
      <c r="J34" s="122">
        <f>SUM(J10:J33)</f>
        <v>1046946534.4100001</v>
      </c>
      <c r="K34" s="122">
        <f>SUM(K10:K33)</f>
        <v>87379211.14999999</v>
      </c>
      <c r="L34" s="122">
        <f>SUM(L10:L33)</f>
        <v>75712865.75</v>
      </c>
    </row>
    <row r="35" spans="1:12" ht="24" customHeight="1">
      <c r="A35" s="394"/>
      <c r="B35" s="205" t="s">
        <v>1057</v>
      </c>
      <c r="E35" s="204"/>
      <c r="F35" s="119"/>
      <c r="G35" s="122"/>
      <c r="H35" s="109"/>
      <c r="I35" s="109">
        <v>1521830392.5</v>
      </c>
      <c r="J35" s="109">
        <v>1089805637.36</v>
      </c>
      <c r="K35" s="235" t="s">
        <v>820</v>
      </c>
      <c r="L35" s="235" t="s">
        <v>820</v>
      </c>
    </row>
    <row r="36" spans="1:12" ht="24" customHeight="1">
      <c r="A36" s="394"/>
      <c r="B36" s="205" t="s">
        <v>1058</v>
      </c>
      <c r="E36" s="204"/>
      <c r="F36" s="119"/>
      <c r="G36" s="122"/>
      <c r="H36" s="109"/>
      <c r="I36" s="116">
        <v>-197844509.73</v>
      </c>
      <c r="J36" s="116">
        <v>-209044469.73</v>
      </c>
      <c r="K36" s="117" t="s">
        <v>861</v>
      </c>
      <c r="L36" s="120" t="s">
        <v>861</v>
      </c>
    </row>
    <row r="37" spans="1:12" ht="24" customHeight="1" thickBot="1">
      <c r="A37" s="394"/>
      <c r="B37" s="205" t="s">
        <v>537</v>
      </c>
      <c r="E37" s="206"/>
      <c r="F37" s="111"/>
      <c r="H37" s="111"/>
      <c r="I37" s="121">
        <f>SUM(I34:I36)</f>
        <v>2453790269.18</v>
      </c>
      <c r="J37" s="121">
        <f>SUM(J34:J36)</f>
        <v>1927707702.04</v>
      </c>
      <c r="K37" s="121">
        <f>SUM(K34:K36)</f>
        <v>87379211.14999999</v>
      </c>
      <c r="L37" s="121">
        <f>SUM(L34:L36)</f>
        <v>75712865.75</v>
      </c>
    </row>
    <row r="38" spans="1:12" ht="24" customHeight="1" thickTop="1">
      <c r="A38" s="396" t="s">
        <v>130</v>
      </c>
      <c r="B38" s="205"/>
      <c r="E38" s="206"/>
      <c r="F38" s="111"/>
      <c r="H38" s="111"/>
      <c r="I38" s="122"/>
      <c r="J38" s="122"/>
      <c r="K38" s="122"/>
      <c r="L38" s="122"/>
    </row>
    <row r="39" spans="1:10" ht="24" customHeight="1">
      <c r="A39" s="397" t="s">
        <v>868</v>
      </c>
      <c r="B39" s="199" t="s">
        <v>557</v>
      </c>
      <c r="C39" s="201"/>
      <c r="D39" s="201"/>
      <c r="E39" s="207"/>
      <c r="G39" s="208"/>
      <c r="I39" s="122"/>
      <c r="J39" s="122"/>
    </row>
    <row r="40" spans="2:12" ht="24" customHeight="1">
      <c r="B40" s="181" t="s">
        <v>558</v>
      </c>
      <c r="C40" s="200" t="s">
        <v>565</v>
      </c>
      <c r="D40" s="201" t="s">
        <v>727</v>
      </c>
      <c r="E40" s="108">
        <v>200000</v>
      </c>
      <c r="F40" s="108">
        <v>200000</v>
      </c>
      <c r="G40" s="109">
        <v>18.16</v>
      </c>
      <c r="H40" s="109">
        <v>18.16</v>
      </c>
      <c r="I40" s="109">
        <v>69561939.58</v>
      </c>
      <c r="J40" s="109">
        <v>69561939.58</v>
      </c>
      <c r="K40" s="110" t="s">
        <v>861</v>
      </c>
      <c r="L40" s="110" t="s">
        <v>861</v>
      </c>
    </row>
    <row r="41" spans="1:4" ht="24" customHeight="1">
      <c r="A41" s="386" t="s">
        <v>869</v>
      </c>
      <c r="B41" s="199" t="s">
        <v>559</v>
      </c>
      <c r="C41" s="200"/>
      <c r="D41" s="201"/>
    </row>
    <row r="42" spans="2:12" ht="24" customHeight="1">
      <c r="B42" s="181" t="s">
        <v>558</v>
      </c>
      <c r="C42" s="200" t="s">
        <v>566</v>
      </c>
      <c r="D42" s="201" t="s">
        <v>725</v>
      </c>
      <c r="E42" s="123">
        <v>10000</v>
      </c>
      <c r="F42" s="123">
        <v>10000</v>
      </c>
      <c r="G42" s="212">
        <v>18</v>
      </c>
      <c r="H42" s="212">
        <v>18</v>
      </c>
      <c r="I42" s="212">
        <v>2952357.5</v>
      </c>
      <c r="J42" s="212">
        <v>2952357.5</v>
      </c>
      <c r="K42" s="110">
        <v>90000</v>
      </c>
      <c r="L42" s="110">
        <v>54000</v>
      </c>
    </row>
    <row r="43" spans="1:13" ht="24" customHeight="1">
      <c r="A43" s="386" t="s">
        <v>870</v>
      </c>
      <c r="B43" s="199" t="s">
        <v>560</v>
      </c>
      <c r="C43" s="200"/>
      <c r="D43" s="201"/>
      <c r="M43" s="200"/>
    </row>
    <row r="44" spans="2:12" ht="24" customHeight="1">
      <c r="B44" s="181" t="s">
        <v>558</v>
      </c>
      <c r="C44" s="200" t="s">
        <v>840</v>
      </c>
      <c r="D44" s="201" t="s">
        <v>725</v>
      </c>
      <c r="E44" s="123">
        <v>127000</v>
      </c>
      <c r="F44" s="123">
        <v>127000</v>
      </c>
      <c r="G44" s="109">
        <v>8.78</v>
      </c>
      <c r="H44" s="109">
        <v>8.78</v>
      </c>
      <c r="I44" s="109">
        <v>15053034.16</v>
      </c>
      <c r="J44" s="109">
        <v>15053034.16</v>
      </c>
      <c r="K44" s="110">
        <v>1672500</v>
      </c>
      <c r="L44" s="110">
        <v>1672500</v>
      </c>
    </row>
    <row r="45" spans="1:12" ht="24" customHeight="1">
      <c r="A45" s="387" t="s">
        <v>771</v>
      </c>
      <c r="B45" s="179"/>
      <c r="C45" s="179"/>
      <c r="D45" s="179"/>
      <c r="E45" s="179"/>
      <c r="F45" s="179"/>
      <c r="G45" s="179"/>
      <c r="H45" s="179"/>
      <c r="I45" s="179"/>
      <c r="J45" s="179"/>
      <c r="K45" s="179"/>
      <c r="L45" s="179"/>
    </row>
    <row r="46" spans="1:12" ht="24" customHeight="1">
      <c r="A46" s="394"/>
      <c r="B46" s="205"/>
      <c r="E46" s="206"/>
      <c r="F46" s="111"/>
      <c r="H46" s="111"/>
      <c r="I46" s="122"/>
      <c r="J46" s="122"/>
      <c r="K46" s="122"/>
      <c r="L46" s="122"/>
    </row>
    <row r="47" spans="1:12" s="190" customFormat="1" ht="24" customHeight="1">
      <c r="A47" s="390" t="s">
        <v>131</v>
      </c>
      <c r="B47" s="205"/>
      <c r="C47" s="181"/>
      <c r="D47" s="181"/>
      <c r="E47" s="206"/>
      <c r="F47" s="206"/>
      <c r="G47" s="181"/>
      <c r="H47" s="181"/>
      <c r="I47" s="122"/>
      <c r="J47" s="122"/>
      <c r="K47" s="181"/>
      <c r="L47" s="181"/>
    </row>
    <row r="48" spans="1:12" s="190" customFormat="1" ht="24" customHeight="1">
      <c r="A48" s="391" t="s">
        <v>671</v>
      </c>
      <c r="B48" s="187" t="s">
        <v>521</v>
      </c>
      <c r="C48" s="55" t="s">
        <v>550</v>
      </c>
      <c r="D48" s="55" t="s">
        <v>670</v>
      </c>
      <c r="E48" s="188" t="s">
        <v>479</v>
      </c>
      <c r="F48" s="188"/>
      <c r="G48" s="188" t="s">
        <v>480</v>
      </c>
      <c r="H48" s="188"/>
      <c r="I48" s="189" t="s">
        <v>673</v>
      </c>
      <c r="J48" s="189"/>
      <c r="K48" s="189" t="s">
        <v>674</v>
      </c>
      <c r="L48" s="189"/>
    </row>
    <row r="49" spans="1:12" s="190" customFormat="1" ht="24" customHeight="1">
      <c r="A49" s="392"/>
      <c r="B49" s="192"/>
      <c r="C49" s="193" t="s">
        <v>551</v>
      </c>
      <c r="D49" s="193"/>
      <c r="E49" s="194" t="s">
        <v>676</v>
      </c>
      <c r="F49" s="194"/>
      <c r="G49" s="194" t="s">
        <v>822</v>
      </c>
      <c r="H49" s="194"/>
      <c r="I49" s="195" t="s">
        <v>675</v>
      </c>
      <c r="J49" s="195"/>
      <c r="K49" s="195" t="s">
        <v>675</v>
      </c>
      <c r="L49" s="195"/>
    </row>
    <row r="50" spans="1:12" s="190" customFormat="1" ht="24" customHeight="1">
      <c r="A50" s="392"/>
      <c r="B50" s="192"/>
      <c r="C50" s="193"/>
      <c r="D50" s="193"/>
      <c r="E50" s="617" t="s">
        <v>500</v>
      </c>
      <c r="F50" s="617" t="s">
        <v>500</v>
      </c>
      <c r="G50" s="617" t="s">
        <v>500</v>
      </c>
      <c r="H50" s="617" t="s">
        <v>500</v>
      </c>
      <c r="I50" s="617" t="s">
        <v>500</v>
      </c>
      <c r="J50" s="617" t="s">
        <v>500</v>
      </c>
      <c r="K50" s="617" t="s">
        <v>500</v>
      </c>
      <c r="L50" s="617" t="s">
        <v>500</v>
      </c>
    </row>
    <row r="51" spans="1:12" ht="24" customHeight="1">
      <c r="A51" s="393"/>
      <c r="B51" s="25"/>
      <c r="C51" s="9"/>
      <c r="D51" s="10"/>
      <c r="E51" s="57" t="s">
        <v>929</v>
      </c>
      <c r="F51" s="57" t="s">
        <v>588</v>
      </c>
      <c r="G51" s="57" t="s">
        <v>929</v>
      </c>
      <c r="H51" s="57" t="s">
        <v>588</v>
      </c>
      <c r="I51" s="57" t="s">
        <v>929</v>
      </c>
      <c r="J51" s="57" t="s">
        <v>588</v>
      </c>
      <c r="K51" s="57" t="s">
        <v>929</v>
      </c>
      <c r="L51" s="57" t="s">
        <v>588</v>
      </c>
    </row>
    <row r="52" spans="1:13" ht="24" customHeight="1">
      <c r="A52" s="386" t="s">
        <v>871</v>
      </c>
      <c r="B52" s="199" t="s">
        <v>724</v>
      </c>
      <c r="C52" s="200" t="s">
        <v>567</v>
      </c>
      <c r="D52" s="201" t="s">
        <v>725</v>
      </c>
      <c r="E52" s="123">
        <v>145000</v>
      </c>
      <c r="F52" s="123">
        <v>100000</v>
      </c>
      <c r="G52" s="109">
        <v>15</v>
      </c>
      <c r="H52" s="109">
        <v>15</v>
      </c>
      <c r="I52" s="113">
        <v>34339805.49</v>
      </c>
      <c r="J52" s="113">
        <v>16339805.49</v>
      </c>
      <c r="K52" s="110" t="s">
        <v>861</v>
      </c>
      <c r="L52" s="110" t="s">
        <v>861</v>
      </c>
      <c r="M52" s="208"/>
    </row>
    <row r="53" spans="1:4" ht="24" customHeight="1">
      <c r="A53" s="386" t="s">
        <v>872</v>
      </c>
      <c r="B53" s="199" t="s">
        <v>561</v>
      </c>
      <c r="C53" s="200"/>
      <c r="D53" s="201"/>
    </row>
    <row r="54" spans="2:12" ht="24" customHeight="1">
      <c r="B54" s="181" t="s">
        <v>558</v>
      </c>
      <c r="C54" s="200" t="s">
        <v>621</v>
      </c>
      <c r="D54" s="201" t="s">
        <v>728</v>
      </c>
      <c r="E54" s="123">
        <v>20000</v>
      </c>
      <c r="F54" s="123">
        <v>20000</v>
      </c>
      <c r="G54" s="109">
        <v>19.5</v>
      </c>
      <c r="H54" s="109">
        <v>19.5</v>
      </c>
      <c r="I54" s="113">
        <v>6246583.44</v>
      </c>
      <c r="J54" s="113">
        <v>6246583.44</v>
      </c>
      <c r="K54" s="110">
        <v>467976</v>
      </c>
      <c r="L54" s="110">
        <v>1364930</v>
      </c>
    </row>
    <row r="55" spans="1:12" ht="24" customHeight="1">
      <c r="A55" s="386" t="s">
        <v>873</v>
      </c>
      <c r="B55" s="199" t="s">
        <v>731</v>
      </c>
      <c r="C55" s="200" t="s">
        <v>678</v>
      </c>
      <c r="D55" s="201" t="s">
        <v>727</v>
      </c>
      <c r="E55" s="123">
        <v>20000</v>
      </c>
      <c r="F55" s="123">
        <v>20000</v>
      </c>
      <c r="G55" s="109">
        <v>19.5</v>
      </c>
      <c r="H55" s="109">
        <v>19.5</v>
      </c>
      <c r="I55" s="113">
        <v>5906141.75</v>
      </c>
      <c r="J55" s="113">
        <v>5906141.75</v>
      </c>
      <c r="K55" s="110" t="s">
        <v>861</v>
      </c>
      <c r="L55" s="110" t="s">
        <v>861</v>
      </c>
    </row>
    <row r="56" spans="1:12" ht="24" customHeight="1">
      <c r="A56" s="386" t="s">
        <v>874</v>
      </c>
      <c r="B56" s="199" t="s">
        <v>562</v>
      </c>
      <c r="D56" s="201"/>
      <c r="E56" s="123"/>
      <c r="F56" s="119"/>
      <c r="G56" s="109"/>
      <c r="H56" s="111"/>
      <c r="I56" s="109"/>
      <c r="J56" s="109"/>
      <c r="K56" s="124"/>
      <c r="L56" s="124"/>
    </row>
    <row r="57" spans="1:12" ht="24" customHeight="1">
      <c r="A57" s="394"/>
      <c r="B57" s="181" t="s">
        <v>558</v>
      </c>
      <c r="C57" s="200" t="s">
        <v>568</v>
      </c>
      <c r="D57" s="201" t="s">
        <v>725</v>
      </c>
      <c r="E57" s="123">
        <v>20000</v>
      </c>
      <c r="F57" s="123">
        <v>20000</v>
      </c>
      <c r="G57" s="111">
        <v>18</v>
      </c>
      <c r="H57" s="111">
        <v>18</v>
      </c>
      <c r="I57" s="113">
        <v>14052348.45</v>
      </c>
      <c r="J57" s="113">
        <v>14052348.45</v>
      </c>
      <c r="K57" s="110">
        <v>360000</v>
      </c>
      <c r="L57" s="110">
        <v>720000</v>
      </c>
    </row>
    <row r="58" spans="1:12" ht="24" customHeight="1">
      <c r="A58" s="386" t="s">
        <v>875</v>
      </c>
      <c r="B58" s="199" t="s">
        <v>563</v>
      </c>
      <c r="D58" s="201"/>
      <c r="E58" s="119"/>
      <c r="G58" s="111"/>
      <c r="I58" s="109"/>
      <c r="J58" s="109"/>
      <c r="K58" s="119"/>
      <c r="L58" s="119"/>
    </row>
    <row r="59" spans="1:12" ht="24" customHeight="1">
      <c r="A59" s="394"/>
      <c r="B59" s="181" t="s">
        <v>558</v>
      </c>
      <c r="C59" s="200" t="s">
        <v>823</v>
      </c>
      <c r="D59" s="201" t="s">
        <v>679</v>
      </c>
      <c r="E59" s="209" t="s">
        <v>292</v>
      </c>
      <c r="F59" s="209" t="s">
        <v>292</v>
      </c>
      <c r="G59" s="109">
        <v>18</v>
      </c>
      <c r="H59" s="109">
        <v>18</v>
      </c>
      <c r="I59" s="113">
        <v>2161197.26</v>
      </c>
      <c r="J59" s="113">
        <v>2161197.26</v>
      </c>
      <c r="K59" s="110" t="s">
        <v>861</v>
      </c>
      <c r="L59" s="110" t="s">
        <v>861</v>
      </c>
    </row>
    <row r="60" spans="1:4" ht="24" customHeight="1">
      <c r="A60" s="386" t="s">
        <v>876</v>
      </c>
      <c r="B60" s="199" t="s">
        <v>564</v>
      </c>
      <c r="C60" s="200"/>
      <c r="D60" s="201"/>
    </row>
    <row r="61" spans="2:12" ht="24" customHeight="1">
      <c r="B61" s="181" t="s">
        <v>558</v>
      </c>
      <c r="C61" s="200" t="s">
        <v>683</v>
      </c>
      <c r="D61" s="201" t="s">
        <v>725</v>
      </c>
      <c r="E61" s="123">
        <v>30000</v>
      </c>
      <c r="F61" s="123">
        <v>30000</v>
      </c>
      <c r="G61" s="109">
        <v>16</v>
      </c>
      <c r="H61" s="109">
        <v>16</v>
      </c>
      <c r="I61" s="109">
        <v>4922582.5</v>
      </c>
      <c r="J61" s="109">
        <v>4922582.5</v>
      </c>
      <c r="K61" s="110">
        <v>2160000</v>
      </c>
      <c r="L61" s="110">
        <v>1920000</v>
      </c>
    </row>
    <row r="62" spans="1:12" ht="24" customHeight="1">
      <c r="A62" s="386" t="s">
        <v>877</v>
      </c>
      <c r="B62" s="199" t="s">
        <v>572</v>
      </c>
      <c r="C62" s="200" t="s">
        <v>573</v>
      </c>
      <c r="D62" s="201"/>
      <c r="E62" s="123"/>
      <c r="F62" s="123"/>
      <c r="G62" s="109"/>
      <c r="H62" s="109"/>
      <c r="I62" s="109"/>
      <c r="J62" s="109"/>
      <c r="K62" s="111"/>
      <c r="L62" s="111"/>
    </row>
    <row r="63" spans="1:12" ht="24" customHeight="1">
      <c r="A63" s="394"/>
      <c r="B63" s="181" t="s">
        <v>571</v>
      </c>
      <c r="C63" s="200" t="s">
        <v>570</v>
      </c>
      <c r="D63" s="201" t="s">
        <v>725</v>
      </c>
      <c r="E63" s="123">
        <v>1200000</v>
      </c>
      <c r="F63" s="123">
        <v>1200000</v>
      </c>
      <c r="G63" s="109">
        <v>3</v>
      </c>
      <c r="H63" s="109">
        <v>3</v>
      </c>
      <c r="I63" s="109">
        <v>36000000</v>
      </c>
      <c r="J63" s="109">
        <v>36000000</v>
      </c>
      <c r="K63" s="110">
        <v>12960000</v>
      </c>
      <c r="L63" s="110">
        <v>10800000</v>
      </c>
    </row>
    <row r="64" spans="1:12" ht="24" customHeight="1">
      <c r="A64" s="386" t="s">
        <v>878</v>
      </c>
      <c r="B64" s="199" t="s">
        <v>732</v>
      </c>
      <c r="C64" s="200" t="s">
        <v>442</v>
      </c>
      <c r="D64" s="201" t="s">
        <v>725</v>
      </c>
      <c r="E64" s="123">
        <v>237500</v>
      </c>
      <c r="F64" s="123">
        <v>237500</v>
      </c>
      <c r="G64" s="212">
        <v>10</v>
      </c>
      <c r="H64" s="212">
        <v>10</v>
      </c>
      <c r="I64" s="212">
        <v>23760000</v>
      </c>
      <c r="J64" s="212">
        <v>23760000</v>
      </c>
      <c r="K64" s="212">
        <v>1900800</v>
      </c>
      <c r="L64" s="212">
        <v>3088800</v>
      </c>
    </row>
    <row r="65" spans="1:12" ht="24" customHeight="1">
      <c r="A65" s="386" t="s">
        <v>879</v>
      </c>
      <c r="B65" s="199" t="s">
        <v>755</v>
      </c>
      <c r="C65" s="200" t="s">
        <v>824</v>
      </c>
      <c r="D65" s="201"/>
      <c r="E65" s="123"/>
      <c r="F65" s="123"/>
      <c r="G65" s="109"/>
      <c r="H65" s="109"/>
      <c r="I65" s="109"/>
      <c r="J65" s="109"/>
      <c r="K65" s="111"/>
      <c r="L65" s="111"/>
    </row>
    <row r="66" spans="2:12" ht="24" customHeight="1">
      <c r="B66" s="181" t="s">
        <v>558</v>
      </c>
      <c r="C66" s="200" t="s">
        <v>825</v>
      </c>
      <c r="D66" s="201" t="s">
        <v>725</v>
      </c>
      <c r="E66" s="123">
        <v>378857</v>
      </c>
      <c r="F66" s="123">
        <v>378857</v>
      </c>
      <c r="G66" s="109">
        <v>15</v>
      </c>
      <c r="H66" s="109">
        <v>15</v>
      </c>
      <c r="I66" s="109">
        <v>94680056</v>
      </c>
      <c r="J66" s="109">
        <v>94680056</v>
      </c>
      <c r="K66" s="110">
        <v>2355000.83</v>
      </c>
      <c r="L66" s="110">
        <v>4500000</v>
      </c>
    </row>
    <row r="67" spans="1:13" ht="24" customHeight="1">
      <c r="A67" s="386" t="s">
        <v>880</v>
      </c>
      <c r="B67" s="199" t="s">
        <v>574</v>
      </c>
      <c r="D67" s="201"/>
      <c r="E67" s="208"/>
      <c r="F67" s="208"/>
      <c r="G67" s="122"/>
      <c r="H67" s="122"/>
      <c r="I67" s="122"/>
      <c r="J67" s="122"/>
      <c r="M67" s="200"/>
    </row>
    <row r="68" spans="1:13" ht="24" customHeight="1">
      <c r="A68" s="394"/>
      <c r="B68" s="181" t="s">
        <v>558</v>
      </c>
      <c r="C68" s="200" t="s">
        <v>569</v>
      </c>
      <c r="D68" s="201" t="s">
        <v>725</v>
      </c>
      <c r="E68" s="123">
        <v>80000</v>
      </c>
      <c r="F68" s="123">
        <v>80000</v>
      </c>
      <c r="G68" s="109">
        <v>11.97</v>
      </c>
      <c r="H68" s="109">
        <v>11.97</v>
      </c>
      <c r="I68" s="109">
        <v>9572050</v>
      </c>
      <c r="J68" s="109">
        <v>9572050</v>
      </c>
      <c r="K68" s="110">
        <v>38288200</v>
      </c>
      <c r="L68" s="110">
        <v>62218325</v>
      </c>
      <c r="M68" s="200"/>
    </row>
    <row r="69" spans="1:13" ht="24" customHeight="1">
      <c r="A69" s="386" t="s">
        <v>881</v>
      </c>
      <c r="B69" s="199" t="s">
        <v>750</v>
      </c>
      <c r="C69" s="200" t="s">
        <v>751</v>
      </c>
      <c r="M69" s="210"/>
    </row>
    <row r="70" spans="1:13" ht="24" customHeight="1">
      <c r="A70" s="386"/>
      <c r="B70" s="199"/>
      <c r="C70" s="200" t="s">
        <v>752</v>
      </c>
      <c r="D70" s="201" t="s">
        <v>725</v>
      </c>
      <c r="E70" s="123">
        <v>88000</v>
      </c>
      <c r="F70" s="123">
        <v>88000</v>
      </c>
      <c r="G70" s="109">
        <v>9</v>
      </c>
      <c r="H70" s="109">
        <v>9</v>
      </c>
      <c r="I70" s="109">
        <v>7920000</v>
      </c>
      <c r="J70" s="109">
        <v>7920000</v>
      </c>
      <c r="K70" s="110">
        <v>1980000</v>
      </c>
      <c r="L70" s="110">
        <v>1980000</v>
      </c>
      <c r="M70" s="210"/>
    </row>
    <row r="71" spans="1:4" ht="24" customHeight="1">
      <c r="A71" s="386" t="s">
        <v>882</v>
      </c>
      <c r="B71" s="199" t="s">
        <v>575</v>
      </c>
      <c r="C71" s="200"/>
      <c r="D71" s="201"/>
    </row>
    <row r="72" spans="1:13" ht="24" customHeight="1">
      <c r="A72" s="394"/>
      <c r="B72" s="181" t="s">
        <v>558</v>
      </c>
      <c r="C72" s="200" t="s">
        <v>590</v>
      </c>
      <c r="D72" s="201" t="s">
        <v>705</v>
      </c>
      <c r="E72" s="123">
        <f>102300+40920</f>
        <v>143220</v>
      </c>
      <c r="F72" s="123">
        <v>102300</v>
      </c>
      <c r="G72" s="212">
        <v>19.55</v>
      </c>
      <c r="H72" s="212">
        <v>19.55</v>
      </c>
      <c r="I72" s="212">
        <f>15000000+3750000+14312.5+8000000</f>
        <v>26764312.5</v>
      </c>
      <c r="J72" s="212">
        <f>15000000+3750000+14312.5</f>
        <v>18764312.5</v>
      </c>
      <c r="K72" s="212">
        <v>1000000</v>
      </c>
      <c r="L72" s="212" t="s">
        <v>861</v>
      </c>
      <c r="M72" s="210"/>
    </row>
    <row r="73" spans="1:13" ht="24" customHeight="1">
      <c r="A73" s="386" t="s">
        <v>883</v>
      </c>
      <c r="B73" s="199" t="s">
        <v>576</v>
      </c>
      <c r="C73" s="200"/>
      <c r="D73" s="201"/>
      <c r="M73" s="210"/>
    </row>
    <row r="74" spans="2:12" ht="24" customHeight="1">
      <c r="B74" s="181" t="s">
        <v>558</v>
      </c>
      <c r="C74" s="200" t="s">
        <v>678</v>
      </c>
      <c r="D74" s="201" t="s">
        <v>725</v>
      </c>
      <c r="E74" s="123">
        <v>10000</v>
      </c>
      <c r="F74" s="123">
        <v>10000</v>
      </c>
      <c r="G74" s="109">
        <v>15</v>
      </c>
      <c r="H74" s="109">
        <v>15</v>
      </c>
      <c r="I74" s="109">
        <v>1500000</v>
      </c>
      <c r="J74" s="109">
        <v>1500000</v>
      </c>
      <c r="K74" s="110">
        <v>3000000</v>
      </c>
      <c r="L74" s="110">
        <v>3000000</v>
      </c>
    </row>
    <row r="75" spans="1:12" ht="24" customHeight="1">
      <c r="A75" s="386" t="s">
        <v>884</v>
      </c>
      <c r="B75" s="199" t="s">
        <v>665</v>
      </c>
      <c r="C75" s="211" t="s">
        <v>681</v>
      </c>
      <c r="D75" s="201" t="s">
        <v>727</v>
      </c>
      <c r="E75" s="123">
        <v>15000</v>
      </c>
      <c r="F75" s="123">
        <v>15000</v>
      </c>
      <c r="G75" s="109">
        <v>15</v>
      </c>
      <c r="H75" s="109">
        <v>15</v>
      </c>
      <c r="I75" s="113">
        <v>2250000</v>
      </c>
      <c r="J75" s="113">
        <v>2250000</v>
      </c>
      <c r="K75" s="110" t="s">
        <v>861</v>
      </c>
      <c r="L75" s="110">
        <v>1575000</v>
      </c>
    </row>
    <row r="76" spans="1:12" ht="24" customHeight="1">
      <c r="A76" s="386" t="s">
        <v>885</v>
      </c>
      <c r="B76" s="199" t="s">
        <v>577</v>
      </c>
      <c r="D76" s="201"/>
      <c r="E76" s="123"/>
      <c r="G76" s="109"/>
      <c r="I76" s="109"/>
      <c r="K76" s="110"/>
      <c r="L76" s="110"/>
    </row>
    <row r="77" spans="1:12" ht="24" customHeight="1">
      <c r="A77" s="394"/>
      <c r="B77" s="181" t="s">
        <v>580</v>
      </c>
      <c r="C77" s="211" t="s">
        <v>826</v>
      </c>
      <c r="D77" s="201" t="s">
        <v>725</v>
      </c>
      <c r="E77" s="618">
        <v>0</v>
      </c>
      <c r="F77" s="123">
        <v>310000</v>
      </c>
      <c r="G77" s="618">
        <v>0</v>
      </c>
      <c r="H77" s="109">
        <v>15</v>
      </c>
      <c r="I77" s="618">
        <v>0</v>
      </c>
      <c r="J77" s="113">
        <v>42502500</v>
      </c>
      <c r="K77" s="110" t="s">
        <v>861</v>
      </c>
      <c r="L77" s="110" t="s">
        <v>861</v>
      </c>
    </row>
    <row r="78" spans="1:12" ht="24" customHeight="1">
      <c r="A78" s="386" t="s">
        <v>886</v>
      </c>
      <c r="B78" s="199" t="s">
        <v>733</v>
      </c>
      <c r="C78" s="200" t="s">
        <v>591</v>
      </c>
      <c r="D78" s="201" t="s">
        <v>725</v>
      </c>
      <c r="E78" s="123">
        <v>81000</v>
      </c>
      <c r="F78" s="123">
        <v>81000</v>
      </c>
      <c r="G78" s="109">
        <v>12.41</v>
      </c>
      <c r="H78" s="109">
        <v>12.41</v>
      </c>
      <c r="I78" s="109">
        <v>5053360</v>
      </c>
      <c r="J78" s="109">
        <v>5053360</v>
      </c>
      <c r="K78" s="110">
        <v>2011040</v>
      </c>
      <c r="L78" s="110">
        <v>2011040</v>
      </c>
    </row>
    <row r="79" spans="1:12" ht="24" customHeight="1">
      <c r="A79" s="386" t="s">
        <v>888</v>
      </c>
      <c r="B79" s="199" t="s">
        <v>734</v>
      </c>
      <c r="C79" s="200" t="s">
        <v>547</v>
      </c>
      <c r="D79" s="201" t="s">
        <v>725</v>
      </c>
      <c r="E79" s="123">
        <v>60000</v>
      </c>
      <c r="F79" s="123">
        <v>60000</v>
      </c>
      <c r="G79" s="109">
        <v>10</v>
      </c>
      <c r="H79" s="109">
        <v>10</v>
      </c>
      <c r="I79" s="109">
        <v>6000000</v>
      </c>
      <c r="J79" s="109">
        <v>6000000</v>
      </c>
      <c r="K79" s="110">
        <v>540000</v>
      </c>
      <c r="L79" s="110">
        <v>510000</v>
      </c>
    </row>
    <row r="80" spans="1:12" ht="24" customHeight="1">
      <c r="A80" s="386" t="s">
        <v>889</v>
      </c>
      <c r="B80" s="199" t="s">
        <v>735</v>
      </c>
      <c r="C80" s="200" t="s">
        <v>827</v>
      </c>
      <c r="D80" s="201"/>
      <c r="E80" s="123"/>
      <c r="G80" s="109"/>
      <c r="I80" s="109"/>
      <c r="K80" s="111"/>
      <c r="L80" s="111"/>
    </row>
    <row r="81" spans="1:12" ht="24" customHeight="1">
      <c r="A81" s="394"/>
      <c r="C81" s="200" t="s">
        <v>828</v>
      </c>
      <c r="D81" s="201" t="s">
        <v>725</v>
      </c>
      <c r="E81" s="123">
        <v>126000</v>
      </c>
      <c r="F81" s="123">
        <v>126000</v>
      </c>
      <c r="G81" s="109">
        <v>14.75</v>
      </c>
      <c r="H81" s="109">
        <v>14.75</v>
      </c>
      <c r="I81" s="109">
        <v>19202504.36</v>
      </c>
      <c r="J81" s="109">
        <v>19202504.36</v>
      </c>
      <c r="K81" s="110">
        <v>2787750</v>
      </c>
      <c r="L81" s="110">
        <v>3717000</v>
      </c>
    </row>
    <row r="82" spans="1:11" ht="24" customHeight="1">
      <c r="A82" s="386" t="s">
        <v>890</v>
      </c>
      <c r="B82" s="199" t="s">
        <v>924</v>
      </c>
      <c r="C82" s="200"/>
      <c r="D82" s="201"/>
      <c r="E82" s="123"/>
      <c r="G82" s="109"/>
      <c r="I82" s="109"/>
      <c r="K82" s="111"/>
    </row>
    <row r="83" spans="1:12" ht="24" customHeight="1">
      <c r="A83" s="394"/>
      <c r="B83" s="181" t="s">
        <v>558</v>
      </c>
      <c r="C83" s="200" t="s">
        <v>464</v>
      </c>
      <c r="D83" s="201" t="s">
        <v>726</v>
      </c>
      <c r="E83" s="123">
        <v>324000</v>
      </c>
      <c r="F83" s="123">
        <v>324000</v>
      </c>
      <c r="G83" s="109">
        <v>19.71</v>
      </c>
      <c r="H83" s="109">
        <v>19.71</v>
      </c>
      <c r="I83" s="212">
        <v>76609202.82</v>
      </c>
      <c r="J83" s="212">
        <v>76609202.82</v>
      </c>
      <c r="K83" s="110">
        <v>2554068</v>
      </c>
      <c r="L83" s="110">
        <v>1596292.2</v>
      </c>
    </row>
    <row r="84" spans="1:8" ht="24" customHeight="1">
      <c r="A84" s="386" t="s">
        <v>891</v>
      </c>
      <c r="B84" s="199" t="s">
        <v>581</v>
      </c>
      <c r="C84" s="200" t="s">
        <v>829</v>
      </c>
      <c r="D84" s="201"/>
      <c r="H84" s="123"/>
    </row>
    <row r="85" spans="2:12" ht="24" customHeight="1">
      <c r="B85" s="181" t="s">
        <v>558</v>
      </c>
      <c r="C85" s="200" t="s">
        <v>830</v>
      </c>
      <c r="D85" s="201" t="s">
        <v>679</v>
      </c>
      <c r="E85" s="123">
        <v>16500</v>
      </c>
      <c r="F85" s="123">
        <v>16500</v>
      </c>
      <c r="G85" s="109">
        <v>6</v>
      </c>
      <c r="H85" s="109">
        <v>6</v>
      </c>
      <c r="I85" s="109">
        <v>3000000</v>
      </c>
      <c r="J85" s="109">
        <v>3000000</v>
      </c>
      <c r="K85" s="110">
        <v>99000</v>
      </c>
      <c r="L85" s="110">
        <v>99000</v>
      </c>
    </row>
    <row r="86" spans="1:4" ht="24" customHeight="1">
      <c r="A86" s="386" t="s">
        <v>892</v>
      </c>
      <c r="B86" s="199" t="s">
        <v>582</v>
      </c>
      <c r="C86" s="200" t="s">
        <v>548</v>
      </c>
      <c r="D86" s="201"/>
    </row>
    <row r="87" spans="1:12" ht="24" customHeight="1">
      <c r="A87" s="394"/>
      <c r="B87" s="181" t="s">
        <v>558</v>
      </c>
      <c r="C87" s="200" t="s">
        <v>549</v>
      </c>
      <c r="D87" s="201" t="s">
        <v>725</v>
      </c>
      <c r="E87" s="123">
        <v>40000</v>
      </c>
      <c r="F87" s="123">
        <v>40000</v>
      </c>
      <c r="G87" s="109">
        <v>10</v>
      </c>
      <c r="H87" s="109">
        <v>10</v>
      </c>
      <c r="I87" s="109">
        <v>4000000</v>
      </c>
      <c r="J87" s="109">
        <v>4000000</v>
      </c>
      <c r="K87" s="110">
        <v>880000</v>
      </c>
      <c r="L87" s="110">
        <v>400000</v>
      </c>
    </row>
    <row r="88" spans="1:12" ht="24" customHeight="1">
      <c r="A88" s="386" t="s">
        <v>893</v>
      </c>
      <c r="B88" s="199" t="s">
        <v>736</v>
      </c>
      <c r="C88" s="200" t="s">
        <v>444</v>
      </c>
      <c r="D88" s="201" t="s">
        <v>679</v>
      </c>
      <c r="E88" s="123">
        <v>1570000</v>
      </c>
      <c r="F88" s="123">
        <v>1420000</v>
      </c>
      <c r="G88" s="109">
        <v>0.7</v>
      </c>
      <c r="H88" s="109">
        <v>0.77</v>
      </c>
      <c r="I88" s="109">
        <v>11000000</v>
      </c>
      <c r="J88" s="109">
        <v>11000000</v>
      </c>
      <c r="K88" s="110" t="s">
        <v>861</v>
      </c>
      <c r="L88" s="110" t="s">
        <v>861</v>
      </c>
    </row>
    <row r="89" spans="1:12" ht="24" customHeight="1">
      <c r="A89" s="387" t="s">
        <v>505</v>
      </c>
      <c r="B89" s="179"/>
      <c r="C89" s="179"/>
      <c r="D89" s="179"/>
      <c r="E89" s="179"/>
      <c r="F89" s="179"/>
      <c r="G89" s="179"/>
      <c r="H89" s="179"/>
      <c r="I89" s="179"/>
      <c r="J89" s="179"/>
      <c r="K89" s="179"/>
      <c r="L89" s="179"/>
    </row>
    <row r="90" spans="1:12" ht="24" customHeight="1">
      <c r="A90" s="394"/>
      <c r="B90" s="205"/>
      <c r="I90" s="122"/>
      <c r="J90" s="122"/>
      <c r="K90" s="122"/>
      <c r="L90" s="122"/>
    </row>
    <row r="91" spans="1:12" s="190" customFormat="1" ht="24" customHeight="1">
      <c r="A91" s="390" t="s">
        <v>131</v>
      </c>
      <c r="B91" s="181"/>
      <c r="C91" s="201"/>
      <c r="D91" s="201"/>
      <c r="E91" s="201"/>
      <c r="F91" s="201"/>
      <c r="G91" s="208"/>
      <c r="H91" s="208"/>
      <c r="I91" s="122"/>
      <c r="J91" s="122"/>
      <c r="K91" s="122"/>
      <c r="L91" s="122"/>
    </row>
    <row r="92" spans="1:12" s="190" customFormat="1" ht="24" customHeight="1">
      <c r="A92" s="391" t="s">
        <v>671</v>
      </c>
      <c r="B92" s="187" t="s">
        <v>521</v>
      </c>
      <c r="C92" s="55" t="s">
        <v>550</v>
      </c>
      <c r="D92" s="55" t="s">
        <v>670</v>
      </c>
      <c r="E92" s="188" t="s">
        <v>479</v>
      </c>
      <c r="F92" s="188"/>
      <c r="G92" s="188" t="s">
        <v>480</v>
      </c>
      <c r="H92" s="188"/>
      <c r="I92" s="188" t="s">
        <v>673</v>
      </c>
      <c r="J92" s="188"/>
      <c r="K92" s="188" t="s">
        <v>674</v>
      </c>
      <c r="L92" s="188"/>
    </row>
    <row r="93" spans="1:12" s="190" customFormat="1" ht="24" customHeight="1">
      <c r="A93" s="392"/>
      <c r="B93" s="192"/>
      <c r="C93" s="193" t="s">
        <v>551</v>
      </c>
      <c r="D93" s="193"/>
      <c r="E93" s="194" t="s">
        <v>676</v>
      </c>
      <c r="F93" s="194"/>
      <c r="G93" s="194" t="s">
        <v>822</v>
      </c>
      <c r="H93" s="194"/>
      <c r="I93" s="195" t="s">
        <v>675</v>
      </c>
      <c r="J93" s="195"/>
      <c r="K93" s="195" t="s">
        <v>675</v>
      </c>
      <c r="L93" s="195"/>
    </row>
    <row r="94" spans="1:12" s="190" customFormat="1" ht="24" customHeight="1">
      <c r="A94" s="392"/>
      <c r="B94" s="192"/>
      <c r="C94" s="193"/>
      <c r="D94" s="193"/>
      <c r="E94" s="617" t="s">
        <v>500</v>
      </c>
      <c r="F94" s="617" t="s">
        <v>500</v>
      </c>
      <c r="G94" s="617" t="s">
        <v>500</v>
      </c>
      <c r="H94" s="617" t="s">
        <v>500</v>
      </c>
      <c r="I94" s="617" t="s">
        <v>500</v>
      </c>
      <c r="J94" s="617" t="s">
        <v>500</v>
      </c>
      <c r="K94" s="617" t="s">
        <v>500</v>
      </c>
      <c r="L94" s="617" t="s">
        <v>500</v>
      </c>
    </row>
    <row r="95" spans="1:12" ht="24" customHeight="1">
      <c r="A95" s="393"/>
      <c r="B95" s="25"/>
      <c r="C95" s="9"/>
      <c r="D95" s="10"/>
      <c r="E95" s="57" t="s">
        <v>929</v>
      </c>
      <c r="F95" s="57" t="s">
        <v>588</v>
      </c>
      <c r="G95" s="57" t="s">
        <v>929</v>
      </c>
      <c r="H95" s="57" t="s">
        <v>588</v>
      </c>
      <c r="I95" s="57" t="s">
        <v>929</v>
      </c>
      <c r="J95" s="57" t="s">
        <v>588</v>
      </c>
      <c r="K95" s="57" t="s">
        <v>929</v>
      </c>
      <c r="L95" s="57" t="s">
        <v>588</v>
      </c>
    </row>
    <row r="96" spans="1:12" ht="24" customHeight="1">
      <c r="A96" s="386" t="s">
        <v>894</v>
      </c>
      <c r="B96" s="199" t="s">
        <v>589</v>
      </c>
      <c r="C96" s="200" t="s">
        <v>592</v>
      </c>
      <c r="D96" s="201"/>
      <c r="E96" s="125"/>
      <c r="G96" s="126"/>
      <c r="I96" s="110"/>
      <c r="J96" s="110"/>
      <c r="K96" s="110"/>
      <c r="L96" s="110"/>
    </row>
    <row r="97" spans="1:12" s="213" customFormat="1" ht="24" customHeight="1">
      <c r="A97" s="388"/>
      <c r="B97" s="181" t="s">
        <v>558</v>
      </c>
      <c r="C97" s="200" t="s">
        <v>831</v>
      </c>
      <c r="D97" s="201" t="s">
        <v>689</v>
      </c>
      <c r="E97" s="123">
        <v>60000</v>
      </c>
      <c r="F97" s="123">
        <v>60000</v>
      </c>
      <c r="G97" s="109">
        <v>5</v>
      </c>
      <c r="H97" s="109">
        <v>5</v>
      </c>
      <c r="I97" s="109">
        <v>3000000</v>
      </c>
      <c r="J97" s="109">
        <v>3000000</v>
      </c>
      <c r="K97" s="110" t="s">
        <v>861</v>
      </c>
      <c r="L97" s="110" t="s">
        <v>861</v>
      </c>
    </row>
    <row r="98" spans="1:12" ht="24" customHeight="1">
      <c r="A98" s="386" t="s">
        <v>895</v>
      </c>
      <c r="B98" s="199" t="s">
        <v>515</v>
      </c>
      <c r="C98" s="200" t="s">
        <v>832</v>
      </c>
      <c r="D98" s="214"/>
      <c r="E98" s="127"/>
      <c r="F98" s="127"/>
      <c r="G98" s="128"/>
      <c r="H98" s="128"/>
      <c r="I98" s="128"/>
      <c r="J98" s="128"/>
      <c r="K98" s="128"/>
      <c r="L98" s="128"/>
    </row>
    <row r="99" spans="3:12" ht="24" customHeight="1">
      <c r="C99" s="200" t="s">
        <v>554</v>
      </c>
      <c r="D99" s="201" t="s">
        <v>725</v>
      </c>
      <c r="E99" s="123">
        <v>100000</v>
      </c>
      <c r="F99" s="123">
        <v>100000</v>
      </c>
      <c r="G99" s="109">
        <v>12.8</v>
      </c>
      <c r="H99" s="109">
        <v>12.8</v>
      </c>
      <c r="I99" s="109">
        <v>14528000</v>
      </c>
      <c r="J99" s="109">
        <v>14528000</v>
      </c>
      <c r="K99" s="110" t="s">
        <v>861</v>
      </c>
      <c r="L99" s="110">
        <v>384000</v>
      </c>
    </row>
    <row r="100" spans="1:12" ht="24" customHeight="1">
      <c r="A100" s="386" t="s">
        <v>896</v>
      </c>
      <c r="B100" s="199" t="s">
        <v>594</v>
      </c>
      <c r="D100" s="201"/>
      <c r="E100" s="123"/>
      <c r="G100" s="109"/>
      <c r="H100" s="123"/>
      <c r="I100" s="109"/>
      <c r="J100" s="109"/>
      <c r="K100" s="111"/>
      <c r="L100" s="111"/>
    </row>
    <row r="101" spans="1:12" ht="24" customHeight="1">
      <c r="A101" s="394"/>
      <c r="B101" s="181" t="s">
        <v>558</v>
      </c>
      <c r="C101" s="200" t="s">
        <v>593</v>
      </c>
      <c r="D101" s="201" t="s">
        <v>887</v>
      </c>
      <c r="E101" s="123">
        <v>150000</v>
      </c>
      <c r="F101" s="123">
        <v>150000</v>
      </c>
      <c r="G101" s="109">
        <v>6.25</v>
      </c>
      <c r="H101" s="109">
        <v>6.25</v>
      </c>
      <c r="I101" s="109">
        <v>10312500</v>
      </c>
      <c r="J101" s="109">
        <v>10312500</v>
      </c>
      <c r="K101" s="110" t="s">
        <v>861</v>
      </c>
      <c r="L101" s="110" t="s">
        <v>861</v>
      </c>
    </row>
    <row r="102" spans="1:12" ht="24" customHeight="1">
      <c r="A102" s="386" t="s">
        <v>897</v>
      </c>
      <c r="B102" s="181" t="s">
        <v>465</v>
      </c>
      <c r="C102" s="200" t="s">
        <v>753</v>
      </c>
      <c r="D102" s="201"/>
      <c r="E102" s="123"/>
      <c r="G102" s="109"/>
      <c r="I102" s="109"/>
      <c r="J102" s="109"/>
      <c r="K102" s="111"/>
      <c r="L102" s="111"/>
    </row>
    <row r="103" spans="2:12" ht="24" customHeight="1">
      <c r="B103" s="199"/>
      <c r="C103" s="200" t="s">
        <v>841</v>
      </c>
      <c r="D103" s="201" t="s">
        <v>727</v>
      </c>
      <c r="E103" s="123">
        <v>604500</v>
      </c>
      <c r="F103" s="123">
        <v>604500</v>
      </c>
      <c r="G103" s="109">
        <v>15.26</v>
      </c>
      <c r="H103" s="109">
        <v>15.26</v>
      </c>
      <c r="I103" s="109">
        <v>57918551</v>
      </c>
      <c r="J103" s="109">
        <v>57918551</v>
      </c>
      <c r="K103" s="110" t="s">
        <v>861</v>
      </c>
      <c r="L103" s="110" t="s">
        <v>861</v>
      </c>
    </row>
    <row r="104" spans="1:12" ht="24" customHeight="1">
      <c r="A104" s="386" t="s">
        <v>899</v>
      </c>
      <c r="B104" s="199" t="s">
        <v>737</v>
      </c>
      <c r="C104" s="200" t="s">
        <v>833</v>
      </c>
      <c r="D104" s="201" t="s">
        <v>725</v>
      </c>
      <c r="E104" s="123">
        <v>200000</v>
      </c>
      <c r="F104" s="123">
        <v>200000</v>
      </c>
      <c r="G104" s="109">
        <v>4</v>
      </c>
      <c r="H104" s="109">
        <v>4</v>
      </c>
      <c r="I104" s="109">
        <v>8000000</v>
      </c>
      <c r="J104" s="109">
        <v>8000000</v>
      </c>
      <c r="K104" s="110" t="s">
        <v>861</v>
      </c>
      <c r="L104" s="110" t="s">
        <v>861</v>
      </c>
    </row>
    <row r="105" spans="1:12" ht="24" customHeight="1">
      <c r="A105" s="386">
        <v>46</v>
      </c>
      <c r="B105" s="199" t="s">
        <v>596</v>
      </c>
      <c r="C105" s="200"/>
      <c r="D105" s="201"/>
      <c r="E105" s="208"/>
      <c r="F105" s="114"/>
      <c r="G105" s="122"/>
      <c r="H105" s="119"/>
      <c r="I105" s="122"/>
      <c r="J105" s="122"/>
      <c r="K105" s="110"/>
      <c r="L105" s="110"/>
    </row>
    <row r="106" spans="1:12" ht="24" customHeight="1">
      <c r="A106" s="394"/>
      <c r="B106" s="181" t="s">
        <v>558</v>
      </c>
      <c r="C106" s="200" t="s">
        <v>597</v>
      </c>
      <c r="D106" s="201" t="s">
        <v>725</v>
      </c>
      <c r="E106" s="123">
        <v>500000</v>
      </c>
      <c r="F106" s="123">
        <v>500000</v>
      </c>
      <c r="G106" s="107">
        <v>13.5</v>
      </c>
      <c r="H106" s="109">
        <v>13.5</v>
      </c>
      <c r="I106" s="109">
        <v>64844990</v>
      </c>
      <c r="J106" s="109">
        <v>64844990</v>
      </c>
      <c r="K106" s="110" t="s">
        <v>861</v>
      </c>
      <c r="L106" s="110" t="s">
        <v>861</v>
      </c>
    </row>
    <row r="107" spans="1:4" ht="24" customHeight="1">
      <c r="A107" s="386">
        <v>47</v>
      </c>
      <c r="B107" s="199" t="s">
        <v>754</v>
      </c>
      <c r="C107" s="200" t="s">
        <v>598</v>
      </c>
      <c r="D107" s="201"/>
    </row>
    <row r="108" spans="2:12" ht="24" customHeight="1">
      <c r="B108" s="181" t="s">
        <v>558</v>
      </c>
      <c r="C108" s="200" t="s">
        <v>631</v>
      </c>
      <c r="D108" s="201" t="s">
        <v>689</v>
      </c>
      <c r="E108" s="108">
        <v>12000</v>
      </c>
      <c r="F108" s="108">
        <v>12000</v>
      </c>
      <c r="G108" s="109">
        <v>4.75</v>
      </c>
      <c r="H108" s="109">
        <v>4.75</v>
      </c>
      <c r="I108" s="109">
        <v>570000</v>
      </c>
      <c r="J108" s="109">
        <v>570000</v>
      </c>
      <c r="K108" s="110" t="s">
        <v>861</v>
      </c>
      <c r="L108" s="110" t="s">
        <v>861</v>
      </c>
    </row>
    <row r="109" spans="1:2" ht="24" customHeight="1">
      <c r="A109" s="386">
        <v>48</v>
      </c>
      <c r="B109" s="199" t="s">
        <v>898</v>
      </c>
    </row>
    <row r="110" spans="1:12" ht="24" customHeight="1">
      <c r="A110" s="394"/>
      <c r="B110" s="181" t="s">
        <v>558</v>
      </c>
      <c r="C110" s="201" t="s">
        <v>625</v>
      </c>
      <c r="D110" s="201" t="s">
        <v>728</v>
      </c>
      <c r="E110" s="129">
        <v>260000</v>
      </c>
      <c r="F110" s="129">
        <v>260000</v>
      </c>
      <c r="G110" s="109">
        <v>10</v>
      </c>
      <c r="H110" s="109">
        <v>10</v>
      </c>
      <c r="I110" s="109">
        <v>26000000</v>
      </c>
      <c r="J110" s="109">
        <v>26000000</v>
      </c>
      <c r="K110" s="110">
        <v>1040000</v>
      </c>
      <c r="L110" s="110">
        <v>806000</v>
      </c>
    </row>
    <row r="111" spans="1:12" ht="24" customHeight="1">
      <c r="A111" s="386">
        <v>49</v>
      </c>
      <c r="B111" s="199" t="s">
        <v>661</v>
      </c>
      <c r="C111" s="201"/>
      <c r="E111" s="129"/>
      <c r="G111" s="111"/>
      <c r="I111" s="111"/>
      <c r="J111" s="111"/>
      <c r="K111" s="111"/>
      <c r="L111" s="111"/>
    </row>
    <row r="112" spans="1:12" ht="24" customHeight="1">
      <c r="A112" s="394"/>
      <c r="B112" s="199" t="s">
        <v>651</v>
      </c>
      <c r="C112" s="201" t="s">
        <v>678</v>
      </c>
      <c r="D112" s="201" t="s">
        <v>727</v>
      </c>
      <c r="E112" s="129">
        <v>25000</v>
      </c>
      <c r="F112" s="129">
        <v>25000</v>
      </c>
      <c r="G112" s="109">
        <v>12</v>
      </c>
      <c r="H112" s="109">
        <v>12</v>
      </c>
      <c r="I112" s="109">
        <v>3000000</v>
      </c>
      <c r="J112" s="109">
        <v>3000000</v>
      </c>
      <c r="K112" s="110">
        <v>240000</v>
      </c>
      <c r="L112" s="110">
        <v>300000</v>
      </c>
    </row>
    <row r="113" spans="1:12" ht="24" customHeight="1">
      <c r="A113" s="386">
        <v>50</v>
      </c>
      <c r="B113" s="199" t="s">
        <v>662</v>
      </c>
      <c r="C113" s="199" t="s">
        <v>443</v>
      </c>
      <c r="E113" s="215"/>
      <c r="G113" s="216"/>
      <c r="I113" s="216"/>
      <c r="J113" s="216"/>
      <c r="K113" s="216"/>
      <c r="L113" s="216"/>
    </row>
    <row r="114" spans="1:12" ht="24" customHeight="1">
      <c r="A114" s="394"/>
      <c r="B114" s="199" t="s">
        <v>663</v>
      </c>
      <c r="C114" s="217" t="s">
        <v>620</v>
      </c>
      <c r="D114" s="201" t="s">
        <v>689</v>
      </c>
      <c r="E114" s="215">
        <v>80000</v>
      </c>
      <c r="F114" s="130">
        <v>80000</v>
      </c>
      <c r="G114" s="218">
        <v>16.33</v>
      </c>
      <c r="H114" s="219">
        <v>16.33</v>
      </c>
      <c r="I114" s="218">
        <v>13066600</v>
      </c>
      <c r="J114" s="218">
        <v>13066600</v>
      </c>
      <c r="K114" s="110" t="s">
        <v>861</v>
      </c>
      <c r="L114" s="110" t="s">
        <v>861</v>
      </c>
    </row>
    <row r="115" spans="1:12" ht="24" customHeight="1">
      <c r="A115" s="386">
        <v>51</v>
      </c>
      <c r="B115" s="199" t="s">
        <v>664</v>
      </c>
      <c r="C115" s="201"/>
      <c r="E115" s="129"/>
      <c r="G115" s="111"/>
      <c r="I115" s="111"/>
      <c r="J115" s="111"/>
      <c r="K115" s="111"/>
      <c r="L115" s="111"/>
    </row>
    <row r="116" spans="1:12" ht="24" customHeight="1">
      <c r="A116" s="394"/>
      <c r="B116" s="199" t="s">
        <v>666</v>
      </c>
      <c r="C116" s="201" t="s">
        <v>845</v>
      </c>
      <c r="D116" s="201" t="s">
        <v>679</v>
      </c>
      <c r="E116" s="129">
        <v>1350000</v>
      </c>
      <c r="F116" s="129">
        <v>1350000</v>
      </c>
      <c r="G116" s="109">
        <v>6</v>
      </c>
      <c r="H116" s="109">
        <v>6</v>
      </c>
      <c r="I116" s="109">
        <v>81000000</v>
      </c>
      <c r="J116" s="109">
        <v>81000000</v>
      </c>
      <c r="K116" s="110">
        <v>8495669.67</v>
      </c>
      <c r="L116" s="110" t="s">
        <v>861</v>
      </c>
    </row>
    <row r="117" spans="1:12" ht="24" customHeight="1">
      <c r="A117" s="386">
        <v>52</v>
      </c>
      <c r="B117" s="199" t="s">
        <v>517</v>
      </c>
      <c r="C117" s="201" t="s">
        <v>844</v>
      </c>
      <c r="E117" s="129"/>
      <c r="G117" s="109"/>
      <c r="I117" s="109"/>
      <c r="J117" s="109"/>
      <c r="K117" s="119"/>
      <c r="L117" s="119"/>
    </row>
    <row r="118" spans="1:12" ht="24" customHeight="1">
      <c r="A118" s="394"/>
      <c r="B118" s="199" t="s">
        <v>651</v>
      </c>
      <c r="C118" s="201" t="s">
        <v>516</v>
      </c>
      <c r="D118" s="201" t="s">
        <v>725</v>
      </c>
      <c r="E118" s="129">
        <v>70000</v>
      </c>
      <c r="F118" s="129">
        <v>70000</v>
      </c>
      <c r="G118" s="109">
        <v>15</v>
      </c>
      <c r="H118" s="109">
        <v>15</v>
      </c>
      <c r="I118" s="109">
        <v>10500000</v>
      </c>
      <c r="J118" s="109">
        <v>10500000</v>
      </c>
      <c r="K118" s="110">
        <v>833700</v>
      </c>
      <c r="L118" s="110">
        <v>647850</v>
      </c>
    </row>
    <row r="119" spans="1:2" ht="24" customHeight="1">
      <c r="A119" s="386">
        <v>53</v>
      </c>
      <c r="B119" s="199" t="s">
        <v>846</v>
      </c>
    </row>
    <row r="120" spans="1:12" ht="24" customHeight="1">
      <c r="A120" s="394"/>
      <c r="B120" s="199" t="s">
        <v>641</v>
      </c>
      <c r="C120" s="201" t="s">
        <v>653</v>
      </c>
      <c r="D120" s="201" t="s">
        <v>729</v>
      </c>
      <c r="E120" s="129">
        <v>25000</v>
      </c>
      <c r="F120" s="129">
        <v>25000</v>
      </c>
      <c r="G120" s="109">
        <v>8</v>
      </c>
      <c r="H120" s="109">
        <v>8</v>
      </c>
      <c r="I120" s="109">
        <v>2000000</v>
      </c>
      <c r="J120" s="109">
        <v>2000000</v>
      </c>
      <c r="K120" s="110" t="s">
        <v>861</v>
      </c>
      <c r="L120" s="110" t="s">
        <v>861</v>
      </c>
    </row>
    <row r="121" spans="1:12" ht="24" customHeight="1">
      <c r="A121" s="386">
        <v>54</v>
      </c>
      <c r="B121" s="199" t="s">
        <v>501</v>
      </c>
      <c r="C121" s="201" t="s">
        <v>467</v>
      </c>
      <c r="D121" s="201" t="s">
        <v>689</v>
      </c>
      <c r="E121" s="129">
        <v>50000</v>
      </c>
      <c r="F121" s="129">
        <v>50000</v>
      </c>
      <c r="G121" s="109">
        <v>19.5</v>
      </c>
      <c r="H121" s="109">
        <v>19.5</v>
      </c>
      <c r="I121" s="109">
        <v>9750000</v>
      </c>
      <c r="J121" s="109">
        <v>9750000</v>
      </c>
      <c r="K121" s="110" t="s">
        <v>861</v>
      </c>
      <c r="L121" s="110" t="s">
        <v>861</v>
      </c>
    </row>
    <row r="122" spans="1:2" ht="24" customHeight="1">
      <c r="A122" s="386">
        <v>55</v>
      </c>
      <c r="B122" s="221" t="s">
        <v>925</v>
      </c>
    </row>
    <row r="123" spans="2:12" ht="24" customHeight="1">
      <c r="B123" s="199" t="s">
        <v>132</v>
      </c>
      <c r="C123" s="201" t="s">
        <v>900</v>
      </c>
      <c r="D123" s="201" t="s">
        <v>787</v>
      </c>
      <c r="E123" s="618">
        <v>0</v>
      </c>
      <c r="F123" s="129">
        <v>25000</v>
      </c>
      <c r="G123" s="618">
        <v>0</v>
      </c>
      <c r="H123" s="109">
        <v>15</v>
      </c>
      <c r="I123" s="618">
        <v>0</v>
      </c>
      <c r="J123" s="109">
        <v>3750000</v>
      </c>
      <c r="K123" s="110" t="s">
        <v>861</v>
      </c>
      <c r="L123" s="110" t="s">
        <v>861</v>
      </c>
    </row>
    <row r="124" spans="1:10" ht="24" customHeight="1">
      <c r="A124" s="386">
        <v>56</v>
      </c>
      <c r="B124" s="199" t="s">
        <v>901</v>
      </c>
      <c r="D124" s="201"/>
      <c r="F124" s="129"/>
      <c r="H124" s="109"/>
      <c r="J124" s="109"/>
    </row>
    <row r="125" spans="2:12" ht="24" customHeight="1">
      <c r="B125" s="199" t="s">
        <v>641</v>
      </c>
      <c r="C125" s="201" t="s">
        <v>902</v>
      </c>
      <c r="D125" s="201" t="s">
        <v>730</v>
      </c>
      <c r="E125" s="129">
        <v>47000</v>
      </c>
      <c r="F125" s="129">
        <v>47000</v>
      </c>
      <c r="G125" s="109">
        <v>10.64</v>
      </c>
      <c r="H125" s="109">
        <v>10.64</v>
      </c>
      <c r="I125" s="109">
        <v>5000000</v>
      </c>
      <c r="J125" s="109">
        <v>5000000</v>
      </c>
      <c r="K125" s="110" t="s">
        <v>861</v>
      </c>
      <c r="L125" s="110" t="s">
        <v>861</v>
      </c>
    </row>
    <row r="126" spans="1:10" ht="24" customHeight="1">
      <c r="A126" s="386">
        <v>57</v>
      </c>
      <c r="B126" s="199" t="s">
        <v>903</v>
      </c>
      <c r="C126" s="201"/>
      <c r="D126" s="201"/>
      <c r="F126" s="129"/>
      <c r="H126" s="109"/>
      <c r="J126" s="109"/>
    </row>
    <row r="127" spans="2:12" ht="24" customHeight="1">
      <c r="B127" s="181" t="s">
        <v>904</v>
      </c>
      <c r="C127" s="201" t="s">
        <v>470</v>
      </c>
      <c r="D127" s="201" t="s">
        <v>725</v>
      </c>
      <c r="E127" s="816">
        <v>0</v>
      </c>
      <c r="F127" s="129">
        <v>30000</v>
      </c>
      <c r="G127" s="817">
        <v>0</v>
      </c>
      <c r="H127" s="109">
        <v>10</v>
      </c>
      <c r="I127" s="618">
        <v>0</v>
      </c>
      <c r="J127" s="109">
        <v>3000000</v>
      </c>
      <c r="K127" s="110" t="s">
        <v>861</v>
      </c>
      <c r="L127" s="110" t="s">
        <v>861</v>
      </c>
    </row>
    <row r="128" spans="1:12" ht="24" customHeight="1">
      <c r="A128" s="386">
        <v>58</v>
      </c>
      <c r="B128" s="181" t="s">
        <v>471</v>
      </c>
      <c r="C128" s="201" t="s">
        <v>472</v>
      </c>
      <c r="D128" s="201"/>
      <c r="E128" s="129"/>
      <c r="G128" s="109"/>
      <c r="I128" s="109"/>
      <c r="K128" s="114"/>
      <c r="L128" s="114"/>
    </row>
    <row r="129" spans="1:12" ht="24" customHeight="1">
      <c r="A129" s="394"/>
      <c r="B129" s="181" t="s">
        <v>651</v>
      </c>
      <c r="C129" s="201" t="s">
        <v>473</v>
      </c>
      <c r="D129" s="201" t="s">
        <v>725</v>
      </c>
      <c r="E129" s="129">
        <v>90000</v>
      </c>
      <c r="F129" s="129">
        <v>72500</v>
      </c>
      <c r="G129" s="109">
        <v>8.33</v>
      </c>
      <c r="H129" s="109">
        <v>10.34</v>
      </c>
      <c r="I129" s="109">
        <v>7500000</v>
      </c>
      <c r="J129" s="109">
        <v>7500000</v>
      </c>
      <c r="K129" s="110" t="s">
        <v>861</v>
      </c>
      <c r="L129" s="110" t="s">
        <v>861</v>
      </c>
    </row>
    <row r="130" spans="1:12" ht="24" customHeight="1">
      <c r="A130" s="386">
        <v>59</v>
      </c>
      <c r="B130" s="181" t="s">
        <v>493</v>
      </c>
      <c r="C130" s="201" t="s">
        <v>717</v>
      </c>
      <c r="D130" s="201" t="s">
        <v>725</v>
      </c>
      <c r="E130" s="129">
        <v>100000</v>
      </c>
      <c r="F130" s="129">
        <v>100000</v>
      </c>
      <c r="G130" s="109">
        <v>10</v>
      </c>
      <c r="H130" s="109">
        <v>10</v>
      </c>
      <c r="I130" s="109">
        <v>10000000</v>
      </c>
      <c r="J130" s="109">
        <v>10000000</v>
      </c>
      <c r="K130" s="110" t="s">
        <v>861</v>
      </c>
      <c r="L130" s="110" t="s">
        <v>861</v>
      </c>
    </row>
    <row r="131" spans="1:12" ht="24" customHeight="1">
      <c r="A131" s="386">
        <v>60</v>
      </c>
      <c r="B131" s="181" t="s">
        <v>693</v>
      </c>
      <c r="C131" s="201" t="s">
        <v>543</v>
      </c>
      <c r="D131" s="201" t="s">
        <v>725</v>
      </c>
      <c r="E131" s="129">
        <v>181832</v>
      </c>
      <c r="F131" s="129">
        <v>181832</v>
      </c>
      <c r="G131" s="109">
        <v>15.18</v>
      </c>
      <c r="H131" s="109">
        <v>15.18</v>
      </c>
      <c r="I131" s="109">
        <v>63853562.91</v>
      </c>
      <c r="J131" s="109">
        <v>63853562.91</v>
      </c>
      <c r="K131" s="120">
        <v>827916</v>
      </c>
      <c r="L131" s="120" t="s">
        <v>861</v>
      </c>
    </row>
    <row r="132" spans="1:12" ht="24" customHeight="1">
      <c r="A132" s="387" t="s">
        <v>486</v>
      </c>
      <c r="B132" s="179"/>
      <c r="C132" s="179"/>
      <c r="D132" s="179"/>
      <c r="E132" s="179"/>
      <c r="F132" s="179"/>
      <c r="G132" s="179"/>
      <c r="H132" s="179"/>
      <c r="I132" s="179"/>
      <c r="J132" s="179"/>
      <c r="K132" s="179"/>
      <c r="L132" s="179"/>
    </row>
    <row r="133" spans="1:12" s="190" customFormat="1" ht="24" customHeight="1">
      <c r="A133" s="390" t="s">
        <v>131</v>
      </c>
      <c r="B133" s="181"/>
      <c r="C133" s="220"/>
      <c r="D133" s="220"/>
      <c r="E133" s="185"/>
      <c r="F133" s="185"/>
      <c r="G133" s="186"/>
      <c r="H133" s="186"/>
      <c r="I133" s="186"/>
      <c r="J133" s="186"/>
      <c r="K133" s="185"/>
      <c r="L133" s="185"/>
    </row>
    <row r="134" spans="1:12" s="190" customFormat="1" ht="24" customHeight="1">
      <c r="A134" s="391" t="s">
        <v>671</v>
      </c>
      <c r="B134" s="187" t="s">
        <v>521</v>
      </c>
      <c r="C134" s="55" t="s">
        <v>550</v>
      </c>
      <c r="D134" s="55" t="s">
        <v>670</v>
      </c>
      <c r="E134" s="188" t="s">
        <v>479</v>
      </c>
      <c r="F134" s="188"/>
      <c r="G134" s="188" t="s">
        <v>480</v>
      </c>
      <c r="H134" s="188"/>
      <c r="I134" s="188" t="s">
        <v>673</v>
      </c>
      <c r="J134" s="188"/>
      <c r="K134" s="188" t="s">
        <v>674</v>
      </c>
      <c r="L134" s="188"/>
    </row>
    <row r="135" spans="1:12" s="190" customFormat="1" ht="24" customHeight="1">
      <c r="A135" s="392"/>
      <c r="B135" s="192"/>
      <c r="C135" s="193" t="s">
        <v>551</v>
      </c>
      <c r="D135" s="193"/>
      <c r="E135" s="194" t="s">
        <v>676</v>
      </c>
      <c r="F135" s="194"/>
      <c r="G135" s="194" t="s">
        <v>822</v>
      </c>
      <c r="H135" s="194"/>
      <c r="I135" s="195" t="s">
        <v>675</v>
      </c>
      <c r="J135" s="195"/>
      <c r="K135" s="195" t="s">
        <v>675</v>
      </c>
      <c r="L135" s="195"/>
    </row>
    <row r="136" spans="1:12" s="190" customFormat="1" ht="24" customHeight="1">
      <c r="A136" s="392"/>
      <c r="B136" s="192"/>
      <c r="C136" s="193"/>
      <c r="D136" s="193"/>
      <c r="E136" s="617" t="s">
        <v>500</v>
      </c>
      <c r="F136" s="617" t="s">
        <v>500</v>
      </c>
      <c r="G136" s="617" t="s">
        <v>500</v>
      </c>
      <c r="H136" s="617" t="s">
        <v>500</v>
      </c>
      <c r="I136" s="617" t="s">
        <v>500</v>
      </c>
      <c r="J136" s="617" t="s">
        <v>500</v>
      </c>
      <c r="K136" s="617" t="s">
        <v>500</v>
      </c>
      <c r="L136" s="100" t="s">
        <v>500</v>
      </c>
    </row>
    <row r="137" spans="1:12" ht="24" customHeight="1">
      <c r="A137" s="393"/>
      <c r="B137" s="25"/>
      <c r="C137" s="9"/>
      <c r="D137" s="10"/>
      <c r="E137" s="57" t="s">
        <v>929</v>
      </c>
      <c r="F137" s="57" t="s">
        <v>588</v>
      </c>
      <c r="G137" s="57" t="s">
        <v>929</v>
      </c>
      <c r="H137" s="57" t="s">
        <v>588</v>
      </c>
      <c r="I137" s="57" t="s">
        <v>929</v>
      </c>
      <c r="J137" s="57" t="s">
        <v>588</v>
      </c>
      <c r="K137" s="57" t="s">
        <v>929</v>
      </c>
      <c r="L137" s="57" t="s">
        <v>588</v>
      </c>
    </row>
    <row r="138" spans="1:12" s="111" customFormat="1" ht="24" customHeight="1">
      <c r="A138" s="386">
        <v>61</v>
      </c>
      <c r="B138" s="181" t="s">
        <v>578</v>
      </c>
      <c r="C138" s="222" t="s">
        <v>708</v>
      </c>
      <c r="D138" s="201" t="s">
        <v>836</v>
      </c>
      <c r="E138" s="129">
        <v>40000</v>
      </c>
      <c r="F138" s="223">
        <v>40000</v>
      </c>
      <c r="G138" s="109">
        <v>18</v>
      </c>
      <c r="H138" s="109">
        <v>18</v>
      </c>
      <c r="I138" s="109">
        <v>7200000</v>
      </c>
      <c r="J138" s="224">
        <v>7200000</v>
      </c>
      <c r="K138" s="120" t="s">
        <v>861</v>
      </c>
      <c r="L138" s="120" t="s">
        <v>861</v>
      </c>
    </row>
    <row r="139" spans="1:12" s="111" customFormat="1" ht="24" customHeight="1">
      <c r="A139" s="395">
        <v>62</v>
      </c>
      <c r="B139" s="225" t="s">
        <v>614</v>
      </c>
      <c r="C139" s="115" t="s">
        <v>646</v>
      </c>
      <c r="D139" s="124"/>
      <c r="E139" s="129"/>
      <c r="F139" s="110"/>
      <c r="G139" s="109"/>
      <c r="H139" s="114"/>
      <c r="I139" s="109"/>
      <c r="J139" s="120"/>
      <c r="K139" s="120"/>
      <c r="L139" s="120"/>
    </row>
    <row r="140" spans="1:12" s="111" customFormat="1" ht="24" customHeight="1">
      <c r="A140" s="395"/>
      <c r="B140" s="190" t="s">
        <v>558</v>
      </c>
      <c r="C140" s="115" t="s">
        <v>778</v>
      </c>
      <c r="D140" s="124" t="s">
        <v>787</v>
      </c>
      <c r="E140" s="129">
        <v>125000</v>
      </c>
      <c r="F140" s="129">
        <v>125000</v>
      </c>
      <c r="G140" s="109">
        <v>19.5</v>
      </c>
      <c r="H140" s="109">
        <v>19.5</v>
      </c>
      <c r="I140" s="109">
        <v>24375000</v>
      </c>
      <c r="J140" s="109">
        <v>24375000</v>
      </c>
      <c r="K140" s="120" t="s">
        <v>861</v>
      </c>
      <c r="L140" s="120" t="s">
        <v>861</v>
      </c>
    </row>
    <row r="141" spans="1:12" s="111" customFormat="1" ht="24" customHeight="1">
      <c r="A141" s="395">
        <v>63</v>
      </c>
      <c r="B141" s="225" t="s">
        <v>779</v>
      </c>
      <c r="C141" s="115" t="s">
        <v>556</v>
      </c>
      <c r="D141" s="124" t="s">
        <v>725</v>
      </c>
      <c r="E141" s="129">
        <v>30000</v>
      </c>
      <c r="F141" s="129">
        <v>30000</v>
      </c>
      <c r="G141" s="109">
        <v>15</v>
      </c>
      <c r="H141" s="109">
        <v>15</v>
      </c>
      <c r="I141" s="109">
        <v>4500000</v>
      </c>
      <c r="J141" s="109">
        <v>4500000</v>
      </c>
      <c r="K141" s="120" t="s">
        <v>861</v>
      </c>
      <c r="L141" s="120" t="s">
        <v>861</v>
      </c>
    </row>
    <row r="142" spans="1:3" s="111" customFormat="1" ht="24" customHeight="1">
      <c r="A142" s="395">
        <v>64</v>
      </c>
      <c r="B142" s="225" t="s">
        <v>759</v>
      </c>
      <c r="C142" s="115" t="s">
        <v>780</v>
      </c>
    </row>
    <row r="143" spans="1:12" s="111" customFormat="1" ht="24" customHeight="1">
      <c r="A143" s="395"/>
      <c r="B143" s="225"/>
      <c r="C143" s="115" t="s">
        <v>620</v>
      </c>
      <c r="D143" s="124" t="s">
        <v>725</v>
      </c>
      <c r="E143" s="129">
        <v>300000</v>
      </c>
      <c r="F143" s="129">
        <v>300000</v>
      </c>
      <c r="G143" s="109">
        <v>19.33</v>
      </c>
      <c r="H143" s="109">
        <v>19.33</v>
      </c>
      <c r="I143" s="109">
        <v>58000000</v>
      </c>
      <c r="J143" s="109">
        <v>58000000</v>
      </c>
      <c r="K143" s="120" t="s">
        <v>861</v>
      </c>
      <c r="L143" s="120" t="s">
        <v>861</v>
      </c>
    </row>
    <row r="144" spans="1:12" s="111" customFormat="1" ht="24" customHeight="1">
      <c r="A144" s="395">
        <v>65</v>
      </c>
      <c r="B144" s="226" t="s">
        <v>926</v>
      </c>
      <c r="C144" s="131" t="s">
        <v>781</v>
      </c>
      <c r="D144" s="124" t="s">
        <v>730</v>
      </c>
      <c r="E144" s="129">
        <v>30000</v>
      </c>
      <c r="F144" s="129">
        <v>30000</v>
      </c>
      <c r="G144" s="109">
        <v>15</v>
      </c>
      <c r="H144" s="109">
        <v>15</v>
      </c>
      <c r="I144" s="109">
        <v>4500000</v>
      </c>
      <c r="J144" s="109">
        <v>4500000</v>
      </c>
      <c r="K144" s="120" t="s">
        <v>861</v>
      </c>
      <c r="L144" s="120" t="s">
        <v>861</v>
      </c>
    </row>
    <row r="145" spans="1:12" s="111" customFormat="1" ht="24" customHeight="1">
      <c r="A145" s="395">
        <v>66</v>
      </c>
      <c r="B145" s="226" t="s">
        <v>760</v>
      </c>
      <c r="C145" s="132" t="s">
        <v>782</v>
      </c>
      <c r="D145" s="124" t="s">
        <v>725</v>
      </c>
      <c r="E145" s="129">
        <v>28000</v>
      </c>
      <c r="F145" s="129">
        <v>28000</v>
      </c>
      <c r="G145" s="111">
        <v>9</v>
      </c>
      <c r="H145" s="111">
        <v>9</v>
      </c>
      <c r="I145" s="790">
        <v>2521000</v>
      </c>
      <c r="J145" s="790">
        <v>2521000</v>
      </c>
      <c r="K145" s="212">
        <v>378150</v>
      </c>
      <c r="L145" s="790">
        <v>378150</v>
      </c>
    </row>
    <row r="146" spans="1:12" s="111" customFormat="1" ht="24" customHeight="1">
      <c r="A146" s="395">
        <v>67</v>
      </c>
      <c r="B146" s="226" t="s">
        <v>615</v>
      </c>
      <c r="C146" s="133"/>
      <c r="D146" s="124"/>
      <c r="E146" s="129"/>
      <c r="F146" s="129"/>
      <c r="G146" s="109"/>
      <c r="H146" s="109"/>
      <c r="I146" s="109"/>
      <c r="J146" s="109"/>
      <c r="K146" s="110"/>
      <c r="L146" s="110"/>
    </row>
    <row r="147" spans="1:12" s="111" customFormat="1" ht="24" customHeight="1">
      <c r="A147" s="395"/>
      <c r="B147" s="190" t="s">
        <v>616</v>
      </c>
      <c r="C147" s="131" t="s">
        <v>783</v>
      </c>
      <c r="D147" s="124" t="s">
        <v>727</v>
      </c>
      <c r="E147" s="129">
        <v>50000</v>
      </c>
      <c r="F147" s="129">
        <v>50000</v>
      </c>
      <c r="G147" s="109">
        <v>14</v>
      </c>
      <c r="H147" s="109">
        <v>14</v>
      </c>
      <c r="I147" s="109">
        <v>7000000</v>
      </c>
      <c r="J147" s="109">
        <v>7000000</v>
      </c>
      <c r="K147" s="120">
        <v>1260000</v>
      </c>
      <c r="L147" s="120">
        <v>1750000</v>
      </c>
    </row>
    <row r="148" spans="1:12" s="111" customFormat="1" ht="24" customHeight="1">
      <c r="A148" s="395">
        <v>68</v>
      </c>
      <c r="B148" s="226" t="s">
        <v>617</v>
      </c>
      <c r="C148" s="131" t="s">
        <v>646</v>
      </c>
      <c r="D148" s="124"/>
      <c r="E148" s="129"/>
      <c r="F148" s="129"/>
      <c r="G148" s="109"/>
      <c r="H148" s="109"/>
      <c r="I148" s="109"/>
      <c r="J148" s="109"/>
      <c r="K148" s="110"/>
      <c r="L148" s="110"/>
    </row>
    <row r="149" spans="1:12" s="111" customFormat="1" ht="24" customHeight="1">
      <c r="A149" s="395"/>
      <c r="B149" s="190" t="s">
        <v>558</v>
      </c>
      <c r="C149" s="131" t="s">
        <v>784</v>
      </c>
      <c r="D149" s="124" t="s">
        <v>787</v>
      </c>
      <c r="E149" s="129">
        <v>180000</v>
      </c>
      <c r="F149" s="129">
        <v>180000</v>
      </c>
      <c r="G149" s="109">
        <v>12.5</v>
      </c>
      <c r="H149" s="109">
        <v>12.5</v>
      </c>
      <c r="I149" s="109">
        <v>22500000</v>
      </c>
      <c r="J149" s="109">
        <v>22500000</v>
      </c>
      <c r="K149" s="120" t="s">
        <v>861</v>
      </c>
      <c r="L149" s="120" t="s">
        <v>861</v>
      </c>
    </row>
    <row r="150" spans="1:12" s="111" customFormat="1" ht="24" customHeight="1">
      <c r="A150" s="395">
        <v>69</v>
      </c>
      <c r="B150" s="226" t="s">
        <v>761</v>
      </c>
      <c r="C150" s="131" t="s">
        <v>785</v>
      </c>
      <c r="D150" s="124" t="s">
        <v>725</v>
      </c>
      <c r="E150" s="129">
        <v>180000</v>
      </c>
      <c r="F150" s="129">
        <v>180000</v>
      </c>
      <c r="G150" s="109">
        <v>11</v>
      </c>
      <c r="H150" s="109">
        <v>11</v>
      </c>
      <c r="I150" s="109">
        <v>19800000</v>
      </c>
      <c r="J150" s="109">
        <v>19800000</v>
      </c>
      <c r="K150" s="120" t="s">
        <v>861</v>
      </c>
      <c r="L150" s="120">
        <v>2057000</v>
      </c>
    </row>
    <row r="151" spans="1:12" s="111" customFormat="1" ht="24" customHeight="1">
      <c r="A151" s="395">
        <v>70</v>
      </c>
      <c r="B151" s="226" t="s">
        <v>786</v>
      </c>
      <c r="C151" s="133"/>
      <c r="D151" s="124"/>
      <c r="E151" s="129"/>
      <c r="F151" s="129"/>
      <c r="G151" s="109"/>
      <c r="H151" s="109"/>
      <c r="I151" s="109"/>
      <c r="J151" s="109"/>
      <c r="K151" s="110"/>
      <c r="L151" s="110"/>
    </row>
    <row r="152" spans="1:12" s="111" customFormat="1" ht="24" customHeight="1">
      <c r="A152" s="395"/>
      <c r="B152" s="190" t="s">
        <v>558</v>
      </c>
      <c r="C152" s="131" t="s">
        <v>777</v>
      </c>
      <c r="D152" s="124" t="s">
        <v>725</v>
      </c>
      <c r="E152" s="129">
        <v>50000</v>
      </c>
      <c r="F152" s="129">
        <v>50000</v>
      </c>
      <c r="G152" s="109">
        <v>10</v>
      </c>
      <c r="H152" s="109">
        <v>10</v>
      </c>
      <c r="I152" s="109">
        <v>5150406.14</v>
      </c>
      <c r="J152" s="109">
        <v>5150406.14</v>
      </c>
      <c r="K152" s="120">
        <v>500000</v>
      </c>
      <c r="L152" s="120">
        <v>500000</v>
      </c>
    </row>
    <row r="153" spans="1:12" s="111" customFormat="1" ht="24" customHeight="1">
      <c r="A153" s="395">
        <v>71</v>
      </c>
      <c r="B153" s="226" t="s">
        <v>762</v>
      </c>
      <c r="C153" s="131" t="s">
        <v>622</v>
      </c>
      <c r="D153" s="124" t="s">
        <v>787</v>
      </c>
      <c r="E153" s="129">
        <v>30000</v>
      </c>
      <c r="F153" s="129">
        <v>30000</v>
      </c>
      <c r="G153" s="109">
        <v>1.67</v>
      </c>
      <c r="H153" s="109">
        <v>1.67</v>
      </c>
      <c r="I153" s="109">
        <v>500000</v>
      </c>
      <c r="J153" s="109">
        <v>500000</v>
      </c>
      <c r="K153" s="120" t="s">
        <v>861</v>
      </c>
      <c r="L153" s="120" t="s">
        <v>861</v>
      </c>
    </row>
    <row r="154" spans="1:12" s="111" customFormat="1" ht="24" customHeight="1">
      <c r="A154" s="395">
        <v>72</v>
      </c>
      <c r="B154" s="226" t="s">
        <v>763</v>
      </c>
      <c r="C154" s="131" t="s">
        <v>678</v>
      </c>
      <c r="D154" s="124" t="s">
        <v>725</v>
      </c>
      <c r="E154" s="129">
        <v>30000</v>
      </c>
      <c r="F154" s="129">
        <v>30000</v>
      </c>
      <c r="G154" s="109">
        <v>10</v>
      </c>
      <c r="H154" s="109">
        <v>10</v>
      </c>
      <c r="I154" s="109">
        <v>3000000</v>
      </c>
      <c r="J154" s="109">
        <v>3000000</v>
      </c>
      <c r="K154" s="110" t="s">
        <v>861</v>
      </c>
      <c r="L154" s="110" t="s">
        <v>861</v>
      </c>
    </row>
    <row r="155" spans="1:12" s="111" customFormat="1" ht="24" customHeight="1">
      <c r="A155" s="395">
        <v>73</v>
      </c>
      <c r="B155" s="226" t="s">
        <v>764</v>
      </c>
      <c r="C155" s="131" t="s">
        <v>623</v>
      </c>
      <c r="D155" s="124" t="s">
        <v>730</v>
      </c>
      <c r="E155" s="129">
        <v>18125</v>
      </c>
      <c r="F155" s="129">
        <v>18125</v>
      </c>
      <c r="G155" s="109">
        <v>9</v>
      </c>
      <c r="H155" s="109">
        <v>9</v>
      </c>
      <c r="I155" s="109">
        <v>13050000</v>
      </c>
      <c r="J155" s="109">
        <v>13050000</v>
      </c>
      <c r="K155" s="120" t="s">
        <v>861</v>
      </c>
      <c r="L155" s="120" t="s">
        <v>861</v>
      </c>
    </row>
    <row r="156" spans="1:12" s="111" customFormat="1" ht="24" customHeight="1">
      <c r="A156" s="395">
        <v>74</v>
      </c>
      <c r="B156" s="226" t="s">
        <v>540</v>
      </c>
      <c r="C156" s="131" t="s">
        <v>624</v>
      </c>
      <c r="D156" s="124" t="s">
        <v>725</v>
      </c>
      <c r="E156" s="129">
        <v>20000</v>
      </c>
      <c r="F156" s="129">
        <v>20000</v>
      </c>
      <c r="G156" s="109">
        <v>3.38</v>
      </c>
      <c r="H156" s="109">
        <v>3.38</v>
      </c>
      <c r="I156" s="109">
        <v>2700000</v>
      </c>
      <c r="J156" s="109">
        <v>2700000</v>
      </c>
      <c r="K156" s="120">
        <v>74250</v>
      </c>
      <c r="L156" s="120">
        <v>91125</v>
      </c>
    </row>
    <row r="157" spans="1:12" s="111" customFormat="1" ht="24" customHeight="1">
      <c r="A157" s="395">
        <v>75</v>
      </c>
      <c r="B157" s="226" t="s">
        <v>626</v>
      </c>
      <c r="D157" s="124"/>
      <c r="E157" s="129"/>
      <c r="F157" s="129"/>
      <c r="G157" s="109"/>
      <c r="H157" s="109"/>
      <c r="I157" s="109"/>
      <c r="J157" s="109"/>
      <c r="K157" s="110"/>
      <c r="L157" s="110"/>
    </row>
    <row r="158" spans="1:12" s="111" customFormat="1" ht="24" customHeight="1">
      <c r="A158" s="395"/>
      <c r="B158" s="190" t="s">
        <v>627</v>
      </c>
      <c r="C158" s="131" t="s">
        <v>788</v>
      </c>
      <c r="D158" s="124" t="s">
        <v>727</v>
      </c>
      <c r="E158" s="129">
        <v>120000</v>
      </c>
      <c r="F158" s="129">
        <v>120000</v>
      </c>
      <c r="G158" s="109">
        <v>15.6</v>
      </c>
      <c r="H158" s="109">
        <v>15.6</v>
      </c>
      <c r="I158" s="109">
        <v>18720000</v>
      </c>
      <c r="J158" s="109">
        <v>18720000</v>
      </c>
      <c r="K158" s="120">
        <v>1872000</v>
      </c>
      <c r="L158" s="120">
        <v>3744000</v>
      </c>
    </row>
    <row r="159" spans="1:12" s="111" customFormat="1" ht="24" customHeight="1">
      <c r="A159" s="395">
        <v>76</v>
      </c>
      <c r="B159" s="226" t="s">
        <v>765</v>
      </c>
      <c r="C159" s="131" t="s">
        <v>701</v>
      </c>
      <c r="D159" s="124" t="s">
        <v>730</v>
      </c>
      <c r="E159" s="129">
        <v>34230</v>
      </c>
      <c r="F159" s="129">
        <v>34230</v>
      </c>
      <c r="G159" s="109">
        <v>9.24</v>
      </c>
      <c r="H159" s="109">
        <v>9.24</v>
      </c>
      <c r="I159" s="109">
        <v>10381900</v>
      </c>
      <c r="J159" s="109">
        <v>10381900</v>
      </c>
      <c r="K159" s="120" t="s">
        <v>861</v>
      </c>
      <c r="L159" s="120" t="s">
        <v>861</v>
      </c>
    </row>
    <row r="160" spans="1:12" s="111" customFormat="1" ht="24" customHeight="1">
      <c r="A160" s="395">
        <v>77</v>
      </c>
      <c r="B160" s="226" t="s">
        <v>629</v>
      </c>
      <c r="C160" s="131"/>
      <c r="D160" s="124"/>
      <c r="E160" s="129"/>
      <c r="F160" s="129"/>
      <c r="G160" s="109"/>
      <c r="H160" s="109"/>
      <c r="I160" s="109"/>
      <c r="J160" s="109"/>
      <c r="K160" s="110"/>
      <c r="L160" s="110"/>
    </row>
    <row r="161" spans="1:12" s="111" customFormat="1" ht="24" customHeight="1">
      <c r="A161" s="395"/>
      <c r="B161" s="226" t="s">
        <v>789</v>
      </c>
      <c r="C161" s="131" t="s">
        <v>790</v>
      </c>
      <c r="D161" s="124" t="s">
        <v>727</v>
      </c>
      <c r="E161" s="129">
        <v>100000</v>
      </c>
      <c r="F161" s="129">
        <v>100000</v>
      </c>
      <c r="G161" s="109">
        <v>12</v>
      </c>
      <c r="H161" s="109">
        <v>12</v>
      </c>
      <c r="I161" s="109">
        <v>11999900</v>
      </c>
      <c r="J161" s="109">
        <v>11999900</v>
      </c>
      <c r="K161" s="110" t="s">
        <v>861</v>
      </c>
      <c r="L161" s="110" t="s">
        <v>861</v>
      </c>
    </row>
    <row r="162" spans="1:3" s="111" customFormat="1" ht="24" customHeight="1">
      <c r="A162" s="395">
        <v>78</v>
      </c>
      <c r="B162" s="226" t="s">
        <v>791</v>
      </c>
      <c r="C162" s="131" t="s">
        <v>612</v>
      </c>
    </row>
    <row r="163" spans="1:12" s="111" customFormat="1" ht="24" customHeight="1">
      <c r="A163" s="395"/>
      <c r="B163" s="226"/>
      <c r="C163" s="131" t="s">
        <v>792</v>
      </c>
      <c r="D163" s="124" t="s">
        <v>730</v>
      </c>
      <c r="E163" s="129">
        <v>20000</v>
      </c>
      <c r="F163" s="129">
        <v>20000</v>
      </c>
      <c r="G163" s="109">
        <v>5.42</v>
      </c>
      <c r="H163" s="109">
        <v>5.42</v>
      </c>
      <c r="I163" s="109">
        <v>1083200</v>
      </c>
      <c r="J163" s="109">
        <v>1083200</v>
      </c>
      <c r="K163" s="120" t="s">
        <v>861</v>
      </c>
      <c r="L163" s="120" t="s">
        <v>861</v>
      </c>
    </row>
    <row r="164" spans="1:12" s="111" customFormat="1" ht="24" customHeight="1">
      <c r="A164" s="395">
        <v>79</v>
      </c>
      <c r="B164" s="226" t="s">
        <v>174</v>
      </c>
      <c r="C164" s="131" t="s">
        <v>319</v>
      </c>
      <c r="D164" s="124"/>
      <c r="E164" s="129"/>
      <c r="F164" s="129"/>
      <c r="G164" s="109"/>
      <c r="H164" s="109"/>
      <c r="I164" s="109"/>
      <c r="J164" s="109"/>
      <c r="K164" s="120"/>
      <c r="L164" s="120"/>
    </row>
    <row r="165" spans="1:12" s="111" customFormat="1" ht="24" customHeight="1">
      <c r="A165" s="395"/>
      <c r="B165" s="226"/>
      <c r="C165" s="131" t="s">
        <v>792</v>
      </c>
      <c r="D165" s="124" t="s">
        <v>730</v>
      </c>
      <c r="E165" s="129">
        <v>40000</v>
      </c>
      <c r="F165" s="129">
        <v>40000</v>
      </c>
      <c r="G165" s="109">
        <v>19</v>
      </c>
      <c r="H165" s="109">
        <v>19</v>
      </c>
      <c r="I165" s="109">
        <v>7600000</v>
      </c>
      <c r="J165" s="109">
        <v>7600000</v>
      </c>
      <c r="K165" s="120">
        <v>380000</v>
      </c>
      <c r="L165" s="120" t="s">
        <v>861</v>
      </c>
    </row>
    <row r="166" spans="1:12" s="111" customFormat="1" ht="24" customHeight="1">
      <c r="A166" s="395">
        <v>80</v>
      </c>
      <c r="B166" s="226" t="s">
        <v>309</v>
      </c>
      <c r="C166" s="115" t="s">
        <v>569</v>
      </c>
      <c r="D166" s="124" t="s">
        <v>725</v>
      </c>
      <c r="E166" s="129">
        <v>30000</v>
      </c>
      <c r="F166" s="129">
        <v>10000</v>
      </c>
      <c r="G166" s="109">
        <v>12</v>
      </c>
      <c r="H166" s="109">
        <v>12</v>
      </c>
      <c r="I166" s="109">
        <v>3600000</v>
      </c>
      <c r="J166" s="109">
        <v>1200000</v>
      </c>
      <c r="K166" s="120">
        <v>360000</v>
      </c>
      <c r="L166" s="120">
        <v>720000</v>
      </c>
    </row>
    <row r="167" spans="1:12" s="111" customFormat="1" ht="24" customHeight="1">
      <c r="A167" s="395">
        <v>81</v>
      </c>
      <c r="B167" s="226" t="s">
        <v>768</v>
      </c>
      <c r="C167" s="115" t="s">
        <v>793</v>
      </c>
      <c r="D167" s="124" t="s">
        <v>725</v>
      </c>
      <c r="E167" s="129">
        <v>145000</v>
      </c>
      <c r="F167" s="129">
        <v>145000</v>
      </c>
      <c r="G167" s="109">
        <v>10.52</v>
      </c>
      <c r="H167" s="109">
        <v>10.52</v>
      </c>
      <c r="I167" s="109">
        <v>15250000</v>
      </c>
      <c r="J167" s="109">
        <v>15250000</v>
      </c>
      <c r="K167" s="120" t="s">
        <v>861</v>
      </c>
      <c r="L167" s="120" t="s">
        <v>861</v>
      </c>
    </row>
    <row r="168" spans="1:12" s="111" customFormat="1" ht="24" customHeight="1">
      <c r="A168" s="395">
        <v>82</v>
      </c>
      <c r="B168" s="226" t="s">
        <v>632</v>
      </c>
      <c r="C168" s="115"/>
      <c r="D168" s="124"/>
      <c r="E168" s="129"/>
      <c r="F168" s="129"/>
      <c r="G168" s="109"/>
      <c r="H168" s="109"/>
      <c r="I168" s="109"/>
      <c r="J168" s="109"/>
      <c r="K168" s="110"/>
      <c r="L168" s="110"/>
    </row>
    <row r="169" spans="1:12" s="111" customFormat="1" ht="24" customHeight="1">
      <c r="A169" s="395"/>
      <c r="B169" s="190" t="s">
        <v>580</v>
      </c>
      <c r="C169" s="115" t="s">
        <v>794</v>
      </c>
      <c r="D169" s="124" t="s">
        <v>725</v>
      </c>
      <c r="E169" s="129">
        <v>15000</v>
      </c>
      <c r="F169" s="129">
        <v>15000</v>
      </c>
      <c r="G169" s="109">
        <v>10</v>
      </c>
      <c r="H169" s="109">
        <v>10</v>
      </c>
      <c r="I169" s="109">
        <v>1500000</v>
      </c>
      <c r="J169" s="109">
        <v>1500000</v>
      </c>
      <c r="K169" s="120" t="s">
        <v>861</v>
      </c>
      <c r="L169" s="120" t="s">
        <v>861</v>
      </c>
    </row>
    <row r="170" spans="1:12" s="111" customFormat="1" ht="24" customHeight="1">
      <c r="A170" s="395">
        <v>83</v>
      </c>
      <c r="B170" s="226" t="s">
        <v>633</v>
      </c>
      <c r="C170" s="133"/>
      <c r="D170" s="124"/>
      <c r="E170" s="129"/>
      <c r="F170" s="129"/>
      <c r="G170" s="109"/>
      <c r="H170" s="109"/>
      <c r="I170" s="109"/>
      <c r="J170" s="109"/>
      <c r="K170" s="110"/>
      <c r="L170" s="113"/>
    </row>
    <row r="171" spans="1:12" s="111" customFormat="1" ht="24" customHeight="1">
      <c r="A171" s="395"/>
      <c r="B171" s="190" t="s">
        <v>634</v>
      </c>
      <c r="C171" s="115" t="s">
        <v>795</v>
      </c>
      <c r="D171" s="124" t="s">
        <v>725</v>
      </c>
      <c r="E171" s="129">
        <v>31250</v>
      </c>
      <c r="F171" s="129">
        <v>31250</v>
      </c>
      <c r="G171" s="109">
        <v>10</v>
      </c>
      <c r="H171" s="109">
        <v>10</v>
      </c>
      <c r="I171" s="109">
        <v>3125000</v>
      </c>
      <c r="J171" s="109">
        <v>3125000</v>
      </c>
      <c r="K171" s="120" t="s">
        <v>861</v>
      </c>
      <c r="L171" s="120" t="s">
        <v>861</v>
      </c>
    </row>
    <row r="172" spans="1:12" s="111" customFormat="1" ht="24" customHeight="1">
      <c r="A172" s="395">
        <v>84</v>
      </c>
      <c r="B172" s="226" t="s">
        <v>694</v>
      </c>
      <c r="C172" s="133"/>
      <c r="D172" s="124"/>
      <c r="E172" s="129"/>
      <c r="F172" s="129"/>
      <c r="G172" s="109"/>
      <c r="H172" s="109"/>
      <c r="I172" s="109"/>
      <c r="J172" s="109"/>
      <c r="K172" s="110"/>
      <c r="L172" s="110"/>
    </row>
    <row r="173" spans="1:12" s="111" customFormat="1" ht="24" customHeight="1">
      <c r="A173" s="395"/>
      <c r="B173" s="190" t="s">
        <v>558</v>
      </c>
      <c r="C173" s="115" t="s">
        <v>569</v>
      </c>
      <c r="D173" s="124" t="s">
        <v>725</v>
      </c>
      <c r="E173" s="618">
        <v>0</v>
      </c>
      <c r="F173" s="129">
        <v>80000</v>
      </c>
      <c r="G173" s="817">
        <v>0</v>
      </c>
      <c r="H173" s="109">
        <v>10</v>
      </c>
      <c r="I173" s="618">
        <v>0</v>
      </c>
      <c r="J173" s="109">
        <v>8000000</v>
      </c>
      <c r="K173" s="120" t="s">
        <v>861</v>
      </c>
      <c r="L173" s="120" t="s">
        <v>861</v>
      </c>
    </row>
    <row r="174" spans="1:12" s="111" customFormat="1" ht="24" customHeight="1">
      <c r="A174" s="395">
        <v>85</v>
      </c>
      <c r="B174" s="226" t="s">
        <v>796</v>
      </c>
      <c r="C174" s="115" t="s">
        <v>635</v>
      </c>
      <c r="D174" s="124"/>
      <c r="E174" s="129"/>
      <c r="F174" s="129"/>
      <c r="G174" s="109"/>
      <c r="H174" s="109"/>
      <c r="I174" s="109"/>
      <c r="J174" s="109"/>
      <c r="K174" s="110"/>
      <c r="L174" s="110"/>
    </row>
    <row r="175" spans="1:12" s="111" customFormat="1" ht="24" customHeight="1">
      <c r="A175" s="395"/>
      <c r="B175" s="190" t="s">
        <v>558</v>
      </c>
      <c r="C175" s="115" t="s">
        <v>797</v>
      </c>
      <c r="D175" s="124" t="s">
        <v>541</v>
      </c>
      <c r="E175" s="129">
        <v>2000</v>
      </c>
      <c r="F175" s="129">
        <v>2000</v>
      </c>
      <c r="G175" s="791">
        <v>15</v>
      </c>
      <c r="H175" s="111">
        <v>15</v>
      </c>
      <c r="I175" s="791">
        <v>300000</v>
      </c>
      <c r="J175" s="790">
        <v>300000</v>
      </c>
      <c r="K175" s="790" t="s">
        <v>861</v>
      </c>
      <c r="L175" s="790" t="s">
        <v>861</v>
      </c>
    </row>
    <row r="176" spans="1:12" ht="24" customHeight="1">
      <c r="A176" s="387" t="s">
        <v>487</v>
      </c>
      <c r="B176" s="179"/>
      <c r="C176" s="179"/>
      <c r="D176" s="179"/>
      <c r="E176" s="179"/>
      <c r="F176" s="179"/>
      <c r="G176" s="179"/>
      <c r="H176" s="179"/>
      <c r="I176" s="179"/>
      <c r="J176" s="179"/>
      <c r="K176" s="179"/>
      <c r="L176" s="179"/>
    </row>
    <row r="177" spans="2:10" ht="24" customHeight="1">
      <c r="B177" s="199"/>
      <c r="C177" s="200"/>
      <c r="D177" s="201"/>
      <c r="E177" s="208"/>
      <c r="F177" s="208"/>
      <c r="G177" s="122"/>
      <c r="H177" s="122"/>
      <c r="I177" s="122"/>
      <c r="J177" s="122"/>
    </row>
    <row r="178" spans="1:12" s="190" customFormat="1" ht="24" customHeight="1">
      <c r="A178" s="390" t="s">
        <v>131</v>
      </c>
      <c r="B178" s="181"/>
      <c r="C178" s="220"/>
      <c r="D178" s="220"/>
      <c r="E178" s="185"/>
      <c r="F178" s="185"/>
      <c r="G178" s="186"/>
      <c r="H178" s="186"/>
      <c r="I178" s="186"/>
      <c r="J178" s="186"/>
      <c r="K178" s="185"/>
      <c r="L178" s="185"/>
    </row>
    <row r="179" spans="1:12" s="190" customFormat="1" ht="24" customHeight="1">
      <c r="A179" s="391" t="s">
        <v>671</v>
      </c>
      <c r="B179" s="187" t="s">
        <v>521</v>
      </c>
      <c r="C179" s="55" t="s">
        <v>550</v>
      </c>
      <c r="D179" s="55" t="s">
        <v>670</v>
      </c>
      <c r="E179" s="188" t="s">
        <v>479</v>
      </c>
      <c r="F179" s="188"/>
      <c r="G179" s="188" t="s">
        <v>480</v>
      </c>
      <c r="H179" s="188"/>
      <c r="I179" s="188" t="s">
        <v>673</v>
      </c>
      <c r="J179" s="188"/>
      <c r="K179" s="188" t="s">
        <v>674</v>
      </c>
      <c r="L179" s="188"/>
    </row>
    <row r="180" spans="1:12" s="190" customFormat="1" ht="24" customHeight="1">
      <c r="A180" s="392"/>
      <c r="B180" s="192"/>
      <c r="C180" s="193" t="s">
        <v>551</v>
      </c>
      <c r="D180" s="193"/>
      <c r="E180" s="194" t="s">
        <v>676</v>
      </c>
      <c r="F180" s="194"/>
      <c r="G180" s="194" t="s">
        <v>822</v>
      </c>
      <c r="H180" s="194"/>
      <c r="I180" s="195" t="s">
        <v>675</v>
      </c>
      <c r="J180" s="195"/>
      <c r="K180" s="195" t="s">
        <v>675</v>
      </c>
      <c r="L180" s="195"/>
    </row>
    <row r="181" spans="1:12" s="190" customFormat="1" ht="24" customHeight="1">
      <c r="A181" s="392"/>
      <c r="B181" s="192"/>
      <c r="C181" s="193"/>
      <c r="D181" s="193"/>
      <c r="E181" s="617" t="s">
        <v>500</v>
      </c>
      <c r="F181" s="617" t="s">
        <v>500</v>
      </c>
      <c r="G181" s="617" t="s">
        <v>500</v>
      </c>
      <c r="H181" s="617" t="s">
        <v>500</v>
      </c>
      <c r="I181" s="617" t="s">
        <v>500</v>
      </c>
      <c r="J181" s="617" t="s">
        <v>500</v>
      </c>
      <c r="K181" s="617" t="s">
        <v>500</v>
      </c>
      <c r="L181" s="100" t="s">
        <v>500</v>
      </c>
    </row>
    <row r="182" spans="1:12" ht="24" customHeight="1">
      <c r="A182" s="393"/>
      <c r="B182" s="25"/>
      <c r="C182" s="9"/>
      <c r="D182" s="10"/>
      <c r="E182" s="57" t="s">
        <v>929</v>
      </c>
      <c r="F182" s="57" t="s">
        <v>588</v>
      </c>
      <c r="G182" s="57" t="s">
        <v>929</v>
      </c>
      <c r="H182" s="57" t="s">
        <v>588</v>
      </c>
      <c r="I182" s="57" t="s">
        <v>929</v>
      </c>
      <c r="J182" s="57" t="s">
        <v>588</v>
      </c>
      <c r="K182" s="57" t="s">
        <v>929</v>
      </c>
      <c r="L182" s="57" t="s">
        <v>588</v>
      </c>
    </row>
    <row r="183" spans="1:12" s="111" customFormat="1" ht="24" customHeight="1">
      <c r="A183" s="395">
        <v>86</v>
      </c>
      <c r="B183" s="226" t="s">
        <v>637</v>
      </c>
      <c r="C183" s="115" t="s">
        <v>911</v>
      </c>
      <c r="D183" s="124"/>
      <c r="E183" s="129"/>
      <c r="F183" s="129"/>
      <c r="G183" s="109"/>
      <c r="H183" s="109"/>
      <c r="I183" s="109"/>
      <c r="J183" s="109"/>
      <c r="K183" s="110"/>
      <c r="L183" s="110"/>
    </row>
    <row r="184" spans="1:12" s="111" customFormat="1" ht="24" customHeight="1">
      <c r="A184" s="395"/>
      <c r="B184" s="190" t="s">
        <v>580</v>
      </c>
      <c r="C184" s="115" t="s">
        <v>798</v>
      </c>
      <c r="D184" s="124" t="s">
        <v>725</v>
      </c>
      <c r="E184" s="129">
        <v>30000</v>
      </c>
      <c r="F184" s="129">
        <v>30000</v>
      </c>
      <c r="G184" s="109">
        <v>6.67</v>
      </c>
      <c r="H184" s="109">
        <v>6.67</v>
      </c>
      <c r="I184" s="109">
        <v>2000000</v>
      </c>
      <c r="J184" s="109">
        <v>2000000</v>
      </c>
      <c r="K184" s="120">
        <v>100000</v>
      </c>
      <c r="L184" s="120">
        <v>200000</v>
      </c>
    </row>
    <row r="185" spans="1:12" s="111" customFormat="1" ht="24" customHeight="1">
      <c r="A185" s="395">
        <v>87</v>
      </c>
      <c r="B185" s="226" t="s">
        <v>638</v>
      </c>
      <c r="D185" s="124"/>
      <c r="E185" s="129"/>
      <c r="F185" s="129"/>
      <c r="G185" s="109"/>
      <c r="H185" s="109"/>
      <c r="I185" s="109"/>
      <c r="J185" s="109"/>
      <c r="K185" s="110"/>
      <c r="L185" s="110"/>
    </row>
    <row r="186" spans="1:12" s="111" customFormat="1" ht="24" customHeight="1">
      <c r="A186" s="395"/>
      <c r="B186" s="190" t="s">
        <v>639</v>
      </c>
      <c r="C186" s="115" t="s">
        <v>636</v>
      </c>
      <c r="D186" s="124" t="s">
        <v>799</v>
      </c>
      <c r="E186" s="129">
        <v>5000</v>
      </c>
      <c r="F186" s="129">
        <v>5000</v>
      </c>
      <c r="G186" s="109">
        <v>19.99</v>
      </c>
      <c r="H186" s="109">
        <v>19.99</v>
      </c>
      <c r="I186" s="109">
        <v>999500</v>
      </c>
      <c r="J186" s="109">
        <v>999500</v>
      </c>
      <c r="K186" s="120">
        <v>1199400</v>
      </c>
      <c r="L186" s="120">
        <v>599700</v>
      </c>
    </row>
    <row r="187" spans="1:12" s="111" customFormat="1" ht="24" customHeight="1">
      <c r="A187" s="395">
        <v>88</v>
      </c>
      <c r="B187" s="226" t="s">
        <v>643</v>
      </c>
      <c r="C187" s="115" t="s">
        <v>800</v>
      </c>
      <c r="D187" s="124"/>
      <c r="E187" s="129"/>
      <c r="F187" s="129"/>
      <c r="G187" s="109"/>
      <c r="H187" s="109"/>
      <c r="I187" s="109"/>
      <c r="J187" s="109"/>
      <c r="K187" s="110"/>
      <c r="L187" s="110"/>
    </row>
    <row r="188" spans="1:12" s="111" customFormat="1" ht="24" customHeight="1">
      <c r="A188" s="395"/>
      <c r="B188" s="202" t="s">
        <v>644</v>
      </c>
      <c r="C188" s="115" t="s">
        <v>801</v>
      </c>
      <c r="D188" s="124" t="s">
        <v>729</v>
      </c>
      <c r="E188" s="129">
        <v>350000</v>
      </c>
      <c r="F188" s="129">
        <v>350000</v>
      </c>
      <c r="G188" s="109">
        <v>2</v>
      </c>
      <c r="H188" s="109">
        <v>2</v>
      </c>
      <c r="I188" s="109">
        <v>7000000</v>
      </c>
      <c r="J188" s="109">
        <v>7000000</v>
      </c>
      <c r="K188" s="120">
        <v>600000</v>
      </c>
      <c r="L188" s="120" t="s">
        <v>861</v>
      </c>
    </row>
    <row r="189" spans="1:12" s="111" customFormat="1" ht="24" customHeight="1">
      <c r="A189" s="395">
        <v>89</v>
      </c>
      <c r="B189" s="226" t="s">
        <v>650</v>
      </c>
      <c r="C189" s="131"/>
      <c r="D189" s="124"/>
      <c r="E189" s="129"/>
      <c r="F189" s="129"/>
      <c r="G189" s="109"/>
      <c r="H189" s="109"/>
      <c r="I189" s="109"/>
      <c r="J189" s="109"/>
      <c r="K189" s="110"/>
      <c r="L189" s="110"/>
    </row>
    <row r="190" spans="1:12" s="111" customFormat="1" ht="24" customHeight="1">
      <c r="A190" s="395"/>
      <c r="B190" s="202" t="s">
        <v>651</v>
      </c>
      <c r="C190" s="131" t="s">
        <v>597</v>
      </c>
      <c r="D190" s="124" t="s">
        <v>725</v>
      </c>
      <c r="E190" s="129">
        <v>300000</v>
      </c>
      <c r="F190" s="129">
        <v>300000</v>
      </c>
      <c r="G190" s="109">
        <v>6</v>
      </c>
      <c r="H190" s="109">
        <v>6</v>
      </c>
      <c r="I190" s="109">
        <v>18000000</v>
      </c>
      <c r="J190" s="109">
        <v>18000000</v>
      </c>
      <c r="K190" s="120">
        <v>720000</v>
      </c>
      <c r="L190" s="120">
        <v>601200</v>
      </c>
    </row>
    <row r="191" spans="1:3" s="111" customFormat="1" ht="24" customHeight="1">
      <c r="A191" s="395">
        <v>90</v>
      </c>
      <c r="B191" s="226" t="s">
        <v>928</v>
      </c>
      <c r="C191" s="115" t="s">
        <v>802</v>
      </c>
    </row>
    <row r="192" spans="1:12" s="111" customFormat="1" ht="24" customHeight="1">
      <c r="A192" s="395"/>
      <c r="B192" s="190" t="s">
        <v>558</v>
      </c>
      <c r="C192" s="115" t="s">
        <v>803</v>
      </c>
      <c r="D192" s="124" t="s">
        <v>787</v>
      </c>
      <c r="E192" s="129">
        <v>50000</v>
      </c>
      <c r="F192" s="129">
        <v>50000</v>
      </c>
      <c r="G192" s="109">
        <v>2</v>
      </c>
      <c r="H192" s="109">
        <v>2</v>
      </c>
      <c r="I192" s="109">
        <v>1000000</v>
      </c>
      <c r="J192" s="109">
        <v>1000000</v>
      </c>
      <c r="K192" s="120">
        <v>1000000</v>
      </c>
      <c r="L192" s="618" t="s">
        <v>861</v>
      </c>
    </row>
    <row r="193" spans="1:12" s="111" customFormat="1" ht="24" customHeight="1">
      <c r="A193" s="395">
        <v>91</v>
      </c>
      <c r="B193" s="226" t="s">
        <v>804</v>
      </c>
      <c r="C193" s="131" t="s">
        <v>717</v>
      </c>
      <c r="D193" s="124" t="s">
        <v>725</v>
      </c>
      <c r="E193" s="129">
        <v>33000</v>
      </c>
      <c r="F193" s="129">
        <v>33000</v>
      </c>
      <c r="G193" s="109">
        <v>9.09</v>
      </c>
      <c r="H193" s="109">
        <v>9.09</v>
      </c>
      <c r="I193" s="109">
        <v>3000000</v>
      </c>
      <c r="J193" s="109">
        <v>3000000</v>
      </c>
      <c r="K193" s="618" t="s">
        <v>861</v>
      </c>
      <c r="L193" s="618" t="s">
        <v>861</v>
      </c>
    </row>
    <row r="194" spans="1:12" s="111" customFormat="1" ht="24" customHeight="1">
      <c r="A194" s="395">
        <v>92</v>
      </c>
      <c r="B194" s="226" t="s">
        <v>658</v>
      </c>
      <c r="C194" s="131"/>
      <c r="D194" s="124"/>
      <c r="E194" s="129"/>
      <c r="F194" s="129"/>
      <c r="G194" s="109"/>
      <c r="H194" s="109"/>
      <c r="I194" s="109"/>
      <c r="J194" s="109"/>
      <c r="K194" s="110"/>
      <c r="L194" s="110"/>
    </row>
    <row r="195" spans="1:12" s="111" customFormat="1" ht="24" customHeight="1">
      <c r="A195" s="395"/>
      <c r="B195" s="202" t="s">
        <v>651</v>
      </c>
      <c r="C195" s="131" t="s">
        <v>653</v>
      </c>
      <c r="D195" s="124" t="s">
        <v>725</v>
      </c>
      <c r="E195" s="129">
        <v>56000</v>
      </c>
      <c r="F195" s="129">
        <v>56000</v>
      </c>
      <c r="G195" s="109">
        <v>7.14</v>
      </c>
      <c r="H195" s="109">
        <v>7.14</v>
      </c>
      <c r="I195" s="109">
        <v>4000000</v>
      </c>
      <c r="J195" s="109">
        <v>4000000</v>
      </c>
      <c r="K195" s="618" t="s">
        <v>861</v>
      </c>
      <c r="L195" s="618" t="s">
        <v>861</v>
      </c>
    </row>
    <row r="196" spans="1:12" s="111" customFormat="1" ht="24" customHeight="1">
      <c r="A196" s="395">
        <v>93</v>
      </c>
      <c r="B196" s="226" t="s">
        <v>659</v>
      </c>
      <c r="C196" s="134"/>
      <c r="D196" s="124"/>
      <c r="E196" s="129"/>
      <c r="F196" s="129"/>
      <c r="G196" s="109"/>
      <c r="H196" s="109"/>
      <c r="I196" s="109"/>
      <c r="J196" s="109"/>
      <c r="K196" s="110"/>
      <c r="L196" s="110"/>
    </row>
    <row r="197" spans="1:12" s="111" customFormat="1" ht="24" customHeight="1">
      <c r="A197" s="395"/>
      <c r="B197" s="202" t="s">
        <v>641</v>
      </c>
      <c r="C197" s="134" t="s">
        <v>837</v>
      </c>
      <c r="D197" s="124" t="s">
        <v>730</v>
      </c>
      <c r="E197" s="129">
        <v>187500</v>
      </c>
      <c r="F197" s="129">
        <v>187500</v>
      </c>
      <c r="G197" s="109">
        <v>15</v>
      </c>
      <c r="H197" s="109">
        <v>15</v>
      </c>
      <c r="I197" s="109">
        <v>34220230.95</v>
      </c>
      <c r="J197" s="109">
        <v>34220230.95</v>
      </c>
      <c r="K197" s="618" t="s">
        <v>861</v>
      </c>
      <c r="L197" s="618" t="s">
        <v>861</v>
      </c>
    </row>
    <row r="198" spans="1:12" s="111" customFormat="1" ht="24" customHeight="1">
      <c r="A198" s="395">
        <v>94</v>
      </c>
      <c r="B198" s="202" t="s">
        <v>545</v>
      </c>
      <c r="C198" s="134" t="s">
        <v>823</v>
      </c>
      <c r="D198" s="124"/>
      <c r="E198" s="129"/>
      <c r="F198" s="129"/>
      <c r="G198" s="109"/>
      <c r="H198" s="109"/>
      <c r="I198" s="109"/>
      <c r="J198" s="109"/>
      <c r="K198" s="110"/>
      <c r="L198" s="110"/>
    </row>
    <row r="199" spans="1:12" s="111" customFormat="1" ht="24" customHeight="1">
      <c r="A199" s="395"/>
      <c r="B199" s="202" t="s">
        <v>838</v>
      </c>
      <c r="C199" s="134" t="s">
        <v>805</v>
      </c>
      <c r="D199" s="124" t="s">
        <v>725</v>
      </c>
      <c r="E199" s="129">
        <v>20000</v>
      </c>
      <c r="F199" s="129">
        <v>10000</v>
      </c>
      <c r="G199" s="109">
        <v>15</v>
      </c>
      <c r="H199" s="109">
        <v>15</v>
      </c>
      <c r="I199" s="109">
        <v>8427000</v>
      </c>
      <c r="J199" s="109">
        <v>6927000</v>
      </c>
      <c r="K199" s="120">
        <v>1350000</v>
      </c>
      <c r="L199" s="113">
        <v>1350000</v>
      </c>
    </row>
    <row r="200" spans="1:12" ht="24" customHeight="1">
      <c r="A200" s="395">
        <v>95</v>
      </c>
      <c r="B200" s="202" t="s">
        <v>695</v>
      </c>
      <c r="C200" s="134" t="s">
        <v>701</v>
      </c>
      <c r="D200" s="124" t="s">
        <v>705</v>
      </c>
      <c r="E200" s="129">
        <v>100000</v>
      </c>
      <c r="F200" s="178">
        <v>100000</v>
      </c>
      <c r="G200" s="109">
        <v>3.5</v>
      </c>
      <c r="H200" s="120">
        <v>3.5</v>
      </c>
      <c r="I200" s="109">
        <v>3500000</v>
      </c>
      <c r="J200" s="109">
        <v>3500000</v>
      </c>
      <c r="K200" s="120">
        <v>105000</v>
      </c>
      <c r="L200" s="120">
        <v>105000</v>
      </c>
    </row>
    <row r="201" spans="1:12" ht="24" customHeight="1">
      <c r="A201" s="395">
        <v>96</v>
      </c>
      <c r="B201" s="202" t="s">
        <v>920</v>
      </c>
      <c r="C201" s="134" t="s">
        <v>553</v>
      </c>
      <c r="D201" s="124"/>
      <c r="E201" s="129"/>
      <c r="F201" s="178"/>
      <c r="G201" s="109"/>
      <c r="H201" s="120"/>
      <c r="I201" s="109"/>
      <c r="J201" s="109"/>
      <c r="K201" s="120"/>
      <c r="L201" s="120"/>
    </row>
    <row r="202" spans="1:12" ht="24" customHeight="1">
      <c r="A202" s="395"/>
      <c r="B202" s="399" t="s">
        <v>921</v>
      </c>
      <c r="C202" s="134" t="s">
        <v>922</v>
      </c>
      <c r="D202" s="124" t="s">
        <v>923</v>
      </c>
      <c r="E202" s="178">
        <v>50000</v>
      </c>
      <c r="F202" s="178">
        <v>50000</v>
      </c>
      <c r="G202" s="109">
        <v>7</v>
      </c>
      <c r="H202" s="120">
        <v>7</v>
      </c>
      <c r="I202" s="109">
        <v>2100000</v>
      </c>
      <c r="J202" s="109">
        <v>2100000</v>
      </c>
      <c r="K202" s="618" t="s">
        <v>861</v>
      </c>
      <c r="L202" s="618" t="s">
        <v>861</v>
      </c>
    </row>
    <row r="203" spans="1:12" ht="24" customHeight="1">
      <c r="A203" s="395">
        <v>97</v>
      </c>
      <c r="B203" s="399" t="s">
        <v>1059</v>
      </c>
      <c r="C203" s="134" t="s">
        <v>399</v>
      </c>
      <c r="D203" s="124" t="s">
        <v>923</v>
      </c>
      <c r="E203" s="129">
        <v>100000</v>
      </c>
      <c r="F203" s="178">
        <v>100000</v>
      </c>
      <c r="G203" s="109">
        <v>15</v>
      </c>
      <c r="H203" s="120">
        <v>15</v>
      </c>
      <c r="I203" s="109">
        <v>15000000</v>
      </c>
      <c r="J203" s="109">
        <v>15000000</v>
      </c>
      <c r="K203" s="618" t="s">
        <v>861</v>
      </c>
      <c r="L203" s="618" t="s">
        <v>861</v>
      </c>
    </row>
    <row r="204" spans="1:12" ht="24" customHeight="1">
      <c r="A204" s="395">
        <v>98</v>
      </c>
      <c r="B204" s="399" t="s">
        <v>175</v>
      </c>
      <c r="C204" s="134" t="s">
        <v>320</v>
      </c>
      <c r="D204" s="124" t="s">
        <v>689</v>
      </c>
      <c r="E204" s="138">
        <v>30000</v>
      </c>
      <c r="F204" s="618" t="s">
        <v>861</v>
      </c>
      <c r="G204" s="139">
        <v>17</v>
      </c>
      <c r="H204" s="618" t="s">
        <v>861</v>
      </c>
      <c r="I204" s="141">
        <v>5100000</v>
      </c>
      <c r="J204" s="618" t="s">
        <v>861</v>
      </c>
      <c r="K204" s="618" t="s">
        <v>861</v>
      </c>
      <c r="L204" s="618" t="s">
        <v>861</v>
      </c>
    </row>
    <row r="205" spans="1:23" s="190" customFormat="1" ht="24" customHeight="1">
      <c r="A205" s="242">
        <v>99</v>
      </c>
      <c r="B205" s="226" t="s">
        <v>323</v>
      </c>
      <c r="C205" s="131" t="s">
        <v>322</v>
      </c>
      <c r="D205" s="245" t="s">
        <v>689</v>
      </c>
      <c r="E205" s="138">
        <v>10000</v>
      </c>
      <c r="F205" s="138">
        <v>10000</v>
      </c>
      <c r="G205" s="139">
        <v>10</v>
      </c>
      <c r="H205" s="139">
        <v>10</v>
      </c>
      <c r="I205" s="141">
        <v>1000000</v>
      </c>
      <c r="J205" s="141">
        <v>1000000</v>
      </c>
      <c r="K205" s="618" t="s">
        <v>861</v>
      </c>
      <c r="L205" s="618" t="s">
        <v>861</v>
      </c>
      <c r="M205" s="143"/>
      <c r="N205" s="131"/>
      <c r="O205" s="133"/>
      <c r="P205" s="138"/>
      <c r="Q205" s="138"/>
      <c r="R205" s="139"/>
      <c r="S205" s="139"/>
      <c r="T205" s="141"/>
      <c r="U205" s="141"/>
      <c r="V205" s="141"/>
      <c r="W205" s="144"/>
    </row>
    <row r="206" spans="1:12" s="190" customFormat="1" ht="24" customHeight="1">
      <c r="A206" s="242">
        <v>100</v>
      </c>
      <c r="B206" s="226" t="s">
        <v>310</v>
      </c>
      <c r="C206" s="131" t="s">
        <v>321</v>
      </c>
      <c r="D206" s="245" t="s">
        <v>689</v>
      </c>
      <c r="E206" s="138">
        <v>10000</v>
      </c>
      <c r="F206" s="138">
        <v>10000</v>
      </c>
      <c r="G206" s="139">
        <v>11</v>
      </c>
      <c r="H206" s="139">
        <v>11</v>
      </c>
      <c r="I206" s="141">
        <v>1100000</v>
      </c>
      <c r="J206" s="141">
        <v>1100000</v>
      </c>
      <c r="K206" s="618" t="s">
        <v>861</v>
      </c>
      <c r="L206" s="618" t="s">
        <v>861</v>
      </c>
    </row>
    <row r="207" spans="1:12" s="190" customFormat="1" ht="24" customHeight="1">
      <c r="A207" s="242">
        <v>101</v>
      </c>
      <c r="B207" s="226" t="s">
        <v>475</v>
      </c>
      <c r="C207" s="134" t="s">
        <v>311</v>
      </c>
      <c r="D207" s="245" t="s">
        <v>689</v>
      </c>
      <c r="E207" s="250" t="s">
        <v>293</v>
      </c>
      <c r="F207" s="250" t="s">
        <v>293</v>
      </c>
      <c r="G207" s="139">
        <v>18.33</v>
      </c>
      <c r="H207" s="139">
        <v>18.33</v>
      </c>
      <c r="I207" s="141">
        <v>1997600</v>
      </c>
      <c r="J207" s="141">
        <v>1997600</v>
      </c>
      <c r="K207" s="618" t="s">
        <v>861</v>
      </c>
      <c r="L207" s="618" t="s">
        <v>861</v>
      </c>
    </row>
    <row r="208" spans="1:12" s="190" customFormat="1" ht="24" customHeight="1">
      <c r="A208" s="242">
        <v>102</v>
      </c>
      <c r="B208" s="202" t="s">
        <v>756</v>
      </c>
      <c r="C208" s="134" t="s">
        <v>324</v>
      </c>
      <c r="D208" s="124" t="s">
        <v>312</v>
      </c>
      <c r="E208" s="138">
        <v>39900</v>
      </c>
      <c r="F208" s="138">
        <v>39900</v>
      </c>
      <c r="G208" s="139">
        <v>12.53</v>
      </c>
      <c r="H208" s="139">
        <v>12.53</v>
      </c>
      <c r="I208" s="141">
        <v>5000000</v>
      </c>
      <c r="J208" s="141">
        <v>5000000</v>
      </c>
      <c r="K208" s="141">
        <v>62450</v>
      </c>
      <c r="L208" s="618" t="s">
        <v>861</v>
      </c>
    </row>
    <row r="209" spans="1:12" s="190" customFormat="1" ht="24" customHeight="1">
      <c r="A209" s="242">
        <v>103</v>
      </c>
      <c r="B209" s="226" t="s">
        <v>766</v>
      </c>
      <c r="C209" s="136" t="s">
        <v>691</v>
      </c>
      <c r="D209" s="124" t="s">
        <v>923</v>
      </c>
      <c r="E209" s="138">
        <v>20000</v>
      </c>
      <c r="F209" s="138">
        <v>20000</v>
      </c>
      <c r="G209" s="139">
        <v>10</v>
      </c>
      <c r="H209" s="139">
        <v>10</v>
      </c>
      <c r="I209" s="141">
        <v>2000000</v>
      </c>
      <c r="J209" s="141">
        <v>2000000</v>
      </c>
      <c r="K209" s="618" t="s">
        <v>861</v>
      </c>
      <c r="L209" s="618" t="s">
        <v>861</v>
      </c>
    </row>
    <row r="210" spans="1:12" s="190" customFormat="1" ht="24" customHeight="1">
      <c r="A210" s="242">
        <v>104</v>
      </c>
      <c r="B210" s="226" t="s">
        <v>326</v>
      </c>
      <c r="C210" s="134" t="s">
        <v>251</v>
      </c>
      <c r="D210" s="124"/>
      <c r="E210" s="138"/>
      <c r="F210" s="138"/>
      <c r="G210" s="139"/>
      <c r="H210" s="139"/>
      <c r="I210" s="141"/>
      <c r="J210" s="141"/>
      <c r="K210" s="145"/>
      <c r="L210" s="618" t="s">
        <v>861</v>
      </c>
    </row>
    <row r="211" spans="1:12" s="190" customFormat="1" ht="24" customHeight="1">
      <c r="A211" s="242"/>
      <c r="B211" s="202" t="s">
        <v>651</v>
      </c>
      <c r="C211" s="134" t="s">
        <v>233</v>
      </c>
      <c r="D211" s="115" t="s">
        <v>541</v>
      </c>
      <c r="E211" s="138">
        <v>900000</v>
      </c>
      <c r="F211" s="618" t="s">
        <v>861</v>
      </c>
      <c r="G211" s="139">
        <v>4</v>
      </c>
      <c r="H211" s="618" t="s">
        <v>861</v>
      </c>
      <c r="I211" s="141">
        <v>36009900</v>
      </c>
      <c r="J211" s="618" t="s">
        <v>861</v>
      </c>
      <c r="K211" s="618" t="s">
        <v>861</v>
      </c>
      <c r="L211" s="618" t="s">
        <v>861</v>
      </c>
    </row>
    <row r="212" spans="1:12" s="190" customFormat="1" ht="24" customHeight="1">
      <c r="A212" s="242">
        <v>105</v>
      </c>
      <c r="B212" s="202" t="s">
        <v>107</v>
      </c>
      <c r="C212" s="134" t="s">
        <v>176</v>
      </c>
      <c r="D212" s="115"/>
      <c r="E212" s="138"/>
      <c r="F212" s="139"/>
      <c r="G212" s="139"/>
      <c r="H212" s="139"/>
      <c r="I212" s="141"/>
      <c r="J212" s="141"/>
      <c r="K212" s="145"/>
      <c r="L212" s="618"/>
    </row>
    <row r="213" spans="1:12" s="190" customFormat="1" ht="24" customHeight="1">
      <c r="A213" s="242"/>
      <c r="B213" s="202" t="s">
        <v>651</v>
      </c>
      <c r="C213" s="134" t="s">
        <v>133</v>
      </c>
      <c r="D213" s="115" t="s">
        <v>58</v>
      </c>
      <c r="E213" s="138">
        <v>100000</v>
      </c>
      <c r="F213" s="618" t="s">
        <v>861</v>
      </c>
      <c r="G213" s="139">
        <v>15</v>
      </c>
      <c r="H213" s="618" t="s">
        <v>861</v>
      </c>
      <c r="I213" s="141">
        <v>15000000</v>
      </c>
      <c r="J213" s="618" t="s">
        <v>861</v>
      </c>
      <c r="K213" s="618" t="s">
        <v>861</v>
      </c>
      <c r="L213" s="618" t="s">
        <v>861</v>
      </c>
    </row>
    <row r="214" spans="1:12" ht="24" customHeight="1">
      <c r="A214" s="394"/>
      <c r="B214" s="227" t="s">
        <v>601</v>
      </c>
      <c r="D214" s="200"/>
      <c r="E214" s="122"/>
      <c r="F214" s="129"/>
      <c r="G214" s="122"/>
      <c r="H214" s="122"/>
      <c r="I214" s="228">
        <f>SUM(I40:I213)</f>
        <v>1288162316.81</v>
      </c>
      <c r="J214" s="228">
        <f>SUM(J40:J211)</f>
        <v>1259404916.81</v>
      </c>
      <c r="K214" s="228">
        <f>SUM(K40:K211)</f>
        <v>96504870.5</v>
      </c>
      <c r="L214" s="228">
        <f>SUM(L40:L211)</f>
        <v>115460912.2</v>
      </c>
    </row>
    <row r="215" spans="1:12" ht="24" customHeight="1">
      <c r="A215" s="394"/>
      <c r="B215" s="205" t="s">
        <v>842</v>
      </c>
      <c r="D215" s="200"/>
      <c r="E215" s="200"/>
      <c r="F215" s="200"/>
      <c r="I215" s="119">
        <v>-4500000</v>
      </c>
      <c r="J215" s="119">
        <v>-4500000</v>
      </c>
      <c r="K215" s="618" t="s">
        <v>861</v>
      </c>
      <c r="L215" s="618" t="s">
        <v>861</v>
      </c>
    </row>
    <row r="216" spans="2:12" ht="24" customHeight="1">
      <c r="B216" s="205" t="s">
        <v>602</v>
      </c>
      <c r="D216" s="200"/>
      <c r="E216" s="200"/>
      <c r="F216" s="200"/>
      <c r="I216" s="135">
        <v>-339504995.72</v>
      </c>
      <c r="J216" s="135">
        <v>-382144552.78000003</v>
      </c>
      <c r="K216" s="819" t="s">
        <v>861</v>
      </c>
      <c r="L216" s="819" t="s">
        <v>861</v>
      </c>
    </row>
    <row r="217" spans="2:12" ht="24" customHeight="1" thickBot="1">
      <c r="B217" s="180" t="s">
        <v>538</v>
      </c>
      <c r="D217" s="200"/>
      <c r="E217" s="200"/>
      <c r="F217" s="200"/>
      <c r="I217" s="229">
        <f>SUM(I214:I216)</f>
        <v>944157321.0899999</v>
      </c>
      <c r="J217" s="229">
        <f>SUM(J214:J216)</f>
        <v>872760364.03</v>
      </c>
      <c r="K217" s="229">
        <f>SUM(K214:K216)</f>
        <v>96504870.5</v>
      </c>
      <c r="L217" s="229">
        <f>SUM(L214:L216)</f>
        <v>115460912.2</v>
      </c>
    </row>
    <row r="218" spans="2:12" ht="24" customHeight="1" thickBot="1" thickTop="1">
      <c r="B218" s="230" t="s">
        <v>539</v>
      </c>
      <c r="E218" s="231"/>
      <c r="F218" s="231"/>
      <c r="I218" s="232">
        <f>+I37+I217</f>
        <v>3397947590.2699995</v>
      </c>
      <c r="J218" s="232">
        <f>+J37+J217</f>
        <v>2800468066.0699997</v>
      </c>
      <c r="K218" s="232">
        <f>+K37+K214</f>
        <v>183884081.64999998</v>
      </c>
      <c r="L218" s="232">
        <f>+L37+L214</f>
        <v>191173777.95</v>
      </c>
    </row>
    <row r="219" spans="1:12" s="180" customFormat="1" ht="11.25" customHeight="1" thickTop="1">
      <c r="A219" s="388"/>
      <c r="B219" s="233"/>
      <c r="C219" s="181"/>
      <c r="D219" s="181"/>
      <c r="E219" s="231"/>
      <c r="F219" s="231"/>
      <c r="G219" s="181"/>
      <c r="H219" s="181"/>
      <c r="I219" s="234"/>
      <c r="J219" s="234"/>
      <c r="K219" s="234"/>
      <c r="L219" s="234"/>
    </row>
    <row r="220" spans="1:2" s="180" customFormat="1" ht="24" customHeight="1">
      <c r="A220" s="398"/>
      <c r="B220" s="180" t="s">
        <v>817</v>
      </c>
    </row>
    <row r="221" spans="1:7" s="180" customFormat="1" ht="24" customHeight="1">
      <c r="A221" s="398"/>
      <c r="B221" s="180" t="s">
        <v>459</v>
      </c>
      <c r="G221" s="180" t="s">
        <v>818</v>
      </c>
    </row>
    <row r="222" spans="1:7" s="180" customFormat="1" ht="24" customHeight="1">
      <c r="A222" s="398"/>
      <c r="B222" s="180" t="s">
        <v>534</v>
      </c>
      <c r="G222" s="180" t="s">
        <v>819</v>
      </c>
    </row>
    <row r="223" spans="1:12" ht="24" customHeight="1">
      <c r="A223" s="398"/>
      <c r="B223" s="180" t="s">
        <v>821</v>
      </c>
      <c r="C223" s="180"/>
      <c r="D223" s="180"/>
      <c r="F223" s="180"/>
      <c r="G223" s="180" t="s">
        <v>508</v>
      </c>
      <c r="H223" s="180"/>
      <c r="I223" s="180"/>
      <c r="J223" s="180"/>
      <c r="K223" s="180"/>
      <c r="L223" s="180"/>
    </row>
  </sheetData>
  <sheetProtection/>
  <mergeCells count="2">
    <mergeCell ref="A1:L1"/>
    <mergeCell ref="E5:F5"/>
  </mergeCells>
  <printOptions/>
  <pageMargins left="0.39" right="0.15748031496062992" top="0.54" bottom="0.51" header="0.33" footer="0.19"/>
  <pageSetup horizontalDpi="600" verticalDpi="600" orientation="portrait" paperSize="9" scale="71" r:id="rId1"/>
  <rowBreaks count="4" manualBreakCount="4">
    <brk id="44" max="255" man="1"/>
    <brk id="88" max="255" man="1"/>
    <brk id="131" max="255" man="1"/>
    <brk id="175" max="255" man="1"/>
  </rowBreaks>
</worksheet>
</file>

<file path=xl/worksheets/sheet7.xml><?xml version="1.0" encoding="utf-8"?>
<worksheet xmlns="http://schemas.openxmlformats.org/spreadsheetml/2006/main" xmlns:r="http://schemas.openxmlformats.org/officeDocument/2006/relationships">
  <dimension ref="A1:AC79"/>
  <sheetViews>
    <sheetView zoomScaleSheetLayoutView="130" zoomScalePageLayoutView="0" workbookViewId="0" topLeftCell="A67">
      <selection activeCell="I66" sqref="I66"/>
    </sheetView>
  </sheetViews>
  <sheetFormatPr defaultColWidth="9.140625" defaultRowHeight="24" customHeight="1"/>
  <cols>
    <col min="1" max="1" width="4.00390625" style="190" customWidth="1"/>
    <col min="2" max="2" width="24.7109375" style="190" customWidth="1"/>
    <col min="3" max="3" width="10.00390625" style="190" hidden="1" customWidth="1"/>
    <col min="4" max="10" width="12.00390625" style="190" customWidth="1"/>
    <col min="11" max="11" width="12.00390625" style="245" customWidth="1"/>
    <col min="12" max="12" width="0.85546875" style="190" customWidth="1"/>
    <col min="13" max="16384" width="9.140625" style="190" customWidth="1"/>
  </cols>
  <sheetData>
    <row r="1" spans="1:11" s="236" customFormat="1" ht="24" customHeight="1">
      <c r="A1" s="838" t="s">
        <v>927</v>
      </c>
      <c r="B1" s="838"/>
      <c r="C1" s="838"/>
      <c r="D1" s="838"/>
      <c r="E1" s="838"/>
      <c r="F1" s="838"/>
      <c r="G1" s="838"/>
      <c r="H1" s="838"/>
      <c r="I1" s="838"/>
      <c r="J1" s="838"/>
      <c r="K1" s="838"/>
    </row>
    <row r="2" ht="24" customHeight="1"/>
    <row r="3" spans="1:11" s="238" customFormat="1" ht="24" customHeight="1">
      <c r="A3" s="237" t="s">
        <v>95</v>
      </c>
      <c r="K3" s="757"/>
    </row>
    <row r="4" spans="1:11" s="238" customFormat="1" ht="24" customHeight="1">
      <c r="A4" s="237" t="s">
        <v>177</v>
      </c>
      <c r="K4" s="757"/>
    </row>
    <row r="5" spans="1:11" s="238" customFormat="1" ht="24" customHeight="1">
      <c r="A5" s="239"/>
      <c r="B5" s="240" t="s">
        <v>739</v>
      </c>
      <c r="C5" s="240"/>
      <c r="D5" s="240"/>
      <c r="E5" s="240"/>
      <c r="F5" s="240"/>
      <c r="G5" s="240"/>
      <c r="H5" s="240"/>
      <c r="I5" s="240"/>
      <c r="J5" s="240"/>
      <c r="K5" s="758"/>
    </row>
    <row r="6" spans="1:11" ht="24" customHeight="1">
      <c r="A6" s="241" t="s">
        <v>671</v>
      </c>
      <c r="B6" s="187" t="s">
        <v>521</v>
      </c>
      <c r="C6" s="55" t="s">
        <v>550</v>
      </c>
      <c r="D6" s="188" t="s">
        <v>478</v>
      </c>
      <c r="E6" s="188"/>
      <c r="F6" s="188" t="s">
        <v>480</v>
      </c>
      <c r="G6" s="188"/>
      <c r="H6" s="188" t="s">
        <v>673</v>
      </c>
      <c r="I6" s="188"/>
      <c r="J6" s="189" t="s">
        <v>674</v>
      </c>
      <c r="K6" s="759"/>
    </row>
    <row r="7" spans="1:11" ht="24" customHeight="1">
      <c r="A7" s="191"/>
      <c r="B7" s="192"/>
      <c r="C7" s="193" t="s">
        <v>551</v>
      </c>
      <c r="D7" s="194" t="s">
        <v>676</v>
      </c>
      <c r="E7" s="194"/>
      <c r="F7" s="194" t="s">
        <v>822</v>
      </c>
      <c r="G7" s="194"/>
      <c r="H7" s="195" t="s">
        <v>675</v>
      </c>
      <c r="I7" s="195"/>
      <c r="J7" s="195" t="s">
        <v>675</v>
      </c>
      <c r="K7" s="760"/>
    </row>
    <row r="8" spans="1:11" ht="24" customHeight="1">
      <c r="A8" s="191"/>
      <c r="B8" s="192"/>
      <c r="C8" s="193"/>
      <c r="D8" s="617" t="s">
        <v>500</v>
      </c>
      <c r="E8" s="617" t="s">
        <v>500</v>
      </c>
      <c r="F8" s="617" t="s">
        <v>500</v>
      </c>
      <c r="G8" s="617" t="s">
        <v>500</v>
      </c>
      <c r="H8" s="617" t="s">
        <v>500</v>
      </c>
      <c r="I8" s="617" t="s">
        <v>500</v>
      </c>
      <c r="J8" s="617" t="s">
        <v>500</v>
      </c>
      <c r="K8" s="617" t="s">
        <v>500</v>
      </c>
    </row>
    <row r="9" spans="1:11" s="198" customFormat="1" ht="24" customHeight="1">
      <c r="A9" s="196"/>
      <c r="B9" s="25"/>
      <c r="C9" s="9"/>
      <c r="D9" s="197" t="s">
        <v>929</v>
      </c>
      <c r="E9" s="197" t="s">
        <v>588</v>
      </c>
      <c r="F9" s="197" t="s">
        <v>929</v>
      </c>
      <c r="G9" s="197" t="s">
        <v>588</v>
      </c>
      <c r="H9" s="197" t="s">
        <v>929</v>
      </c>
      <c r="I9" s="197" t="s">
        <v>588</v>
      </c>
      <c r="J9" s="197" t="s">
        <v>929</v>
      </c>
      <c r="K9" s="197" t="s">
        <v>588</v>
      </c>
    </row>
    <row r="10" spans="1:13" ht="24" customHeight="1">
      <c r="A10" s="242">
        <v>1</v>
      </c>
      <c r="B10" s="202" t="s">
        <v>606</v>
      </c>
      <c r="L10" s="136"/>
      <c r="M10" s="137"/>
    </row>
    <row r="11" spans="1:13" ht="24" customHeight="1">
      <c r="A11" s="242"/>
      <c r="B11" s="190" t="s">
        <v>605</v>
      </c>
      <c r="L11" s="136"/>
      <c r="M11" s="137"/>
    </row>
    <row r="12" spans="1:11" ht="24" customHeight="1">
      <c r="A12" s="242"/>
      <c r="B12" s="190" t="s">
        <v>610</v>
      </c>
      <c r="C12" s="138">
        <v>60000</v>
      </c>
      <c r="D12" s="138">
        <v>60000</v>
      </c>
      <c r="E12" s="138">
        <v>60000</v>
      </c>
      <c r="F12" s="139">
        <v>0.5</v>
      </c>
      <c r="G12" s="139">
        <v>0.5</v>
      </c>
      <c r="H12" s="109">
        <v>265320</v>
      </c>
      <c r="I12" s="109">
        <v>265320</v>
      </c>
      <c r="J12" s="115">
        <v>90000</v>
      </c>
      <c r="K12" s="140">
        <v>90000</v>
      </c>
    </row>
    <row r="13" spans="1:13" ht="24" customHeight="1">
      <c r="A13" s="242">
        <v>2</v>
      </c>
      <c r="B13" s="202" t="s">
        <v>607</v>
      </c>
      <c r="C13" s="133"/>
      <c r="D13" s="133"/>
      <c r="E13" s="133"/>
      <c r="F13" s="133"/>
      <c r="G13" s="133"/>
      <c r="H13" s="243"/>
      <c r="I13" s="243"/>
      <c r="L13" s="136"/>
      <c r="M13" s="137"/>
    </row>
    <row r="14" spans="2:11" ht="24" customHeight="1">
      <c r="B14" s="190" t="s">
        <v>835</v>
      </c>
      <c r="C14" s="138">
        <v>3000000</v>
      </c>
      <c r="D14" s="138">
        <v>3000000</v>
      </c>
      <c r="E14" s="138">
        <v>3000000</v>
      </c>
      <c r="F14" s="139">
        <v>0.3</v>
      </c>
      <c r="G14" s="139">
        <v>0.3</v>
      </c>
      <c r="H14" s="109">
        <v>16727150</v>
      </c>
      <c r="I14" s="109">
        <v>16727150</v>
      </c>
      <c r="J14" s="115">
        <v>1596682.5</v>
      </c>
      <c r="K14" s="140">
        <v>1368585</v>
      </c>
    </row>
    <row r="15" spans="1:13" ht="24" customHeight="1">
      <c r="A15" s="242">
        <v>3</v>
      </c>
      <c r="B15" s="202" t="s">
        <v>608</v>
      </c>
      <c r="C15" s="133"/>
      <c r="D15" s="133"/>
      <c r="E15" s="133"/>
      <c r="F15" s="133"/>
      <c r="G15" s="133"/>
      <c r="H15" s="243"/>
      <c r="I15" s="243"/>
      <c r="L15" s="136"/>
      <c r="M15" s="137"/>
    </row>
    <row r="16" spans="2:11" ht="24" customHeight="1">
      <c r="B16" s="190" t="s">
        <v>835</v>
      </c>
      <c r="C16" s="138">
        <v>75000</v>
      </c>
      <c r="D16" s="138">
        <v>75000</v>
      </c>
      <c r="E16" s="138">
        <v>75000</v>
      </c>
      <c r="F16" s="139">
        <v>0.03</v>
      </c>
      <c r="G16" s="139">
        <v>0.03</v>
      </c>
      <c r="H16" s="109">
        <v>32940</v>
      </c>
      <c r="I16" s="109">
        <v>32940</v>
      </c>
      <c r="J16" s="115">
        <v>12312</v>
      </c>
      <c r="K16" s="140">
        <v>32400</v>
      </c>
    </row>
    <row r="17" spans="1:13" ht="24" customHeight="1">
      <c r="A17" s="242">
        <v>4</v>
      </c>
      <c r="B17" s="202" t="s">
        <v>609</v>
      </c>
      <c r="H17" s="243"/>
      <c r="I17" s="243"/>
      <c r="L17" s="136"/>
      <c r="M17" s="133"/>
    </row>
    <row r="18" spans="1:11" ht="24" customHeight="1">
      <c r="A18" s="242"/>
      <c r="B18" s="190" t="s">
        <v>723</v>
      </c>
      <c r="C18" s="138">
        <v>1647740</v>
      </c>
      <c r="D18" s="138">
        <v>1647740</v>
      </c>
      <c r="E18" s="138">
        <v>1647740</v>
      </c>
      <c r="F18" s="139">
        <v>0.4</v>
      </c>
      <c r="G18" s="139">
        <v>0.4</v>
      </c>
      <c r="H18" s="116">
        <v>8609338.54</v>
      </c>
      <c r="I18" s="116">
        <v>8609338.54</v>
      </c>
      <c r="J18" s="820">
        <v>0</v>
      </c>
      <c r="K18" s="820">
        <v>0</v>
      </c>
    </row>
    <row r="19" spans="1:11" ht="24" customHeight="1">
      <c r="A19" s="242"/>
      <c r="B19" s="244" t="s">
        <v>601</v>
      </c>
      <c r="C19" s="245"/>
      <c r="H19" s="107">
        <f>SUM(H12:H18)</f>
        <v>25634748.54</v>
      </c>
      <c r="I19" s="107">
        <f>SUM(I12:I18)</f>
        <v>25634748.54</v>
      </c>
      <c r="J19" s="107">
        <f>SUM(J12:J18)</f>
        <v>1698994.5</v>
      </c>
      <c r="K19" s="107">
        <f>SUM(K12:K18)</f>
        <v>1490985</v>
      </c>
    </row>
    <row r="20" spans="1:11" ht="24" customHeight="1">
      <c r="A20" s="242"/>
      <c r="B20" s="246" t="s">
        <v>483</v>
      </c>
      <c r="H20" s="247">
        <v>8774214.96</v>
      </c>
      <c r="I20" s="142">
        <v>19209110.46</v>
      </c>
      <c r="J20" s="818">
        <v>0</v>
      </c>
      <c r="K20" s="818">
        <v>0</v>
      </c>
    </row>
    <row r="21" spans="1:11" ht="24" customHeight="1" thickBot="1">
      <c r="A21" s="242"/>
      <c r="B21" s="246" t="s">
        <v>611</v>
      </c>
      <c r="H21" s="248">
        <f>SUM(H19:H20)</f>
        <v>34408963.5</v>
      </c>
      <c r="I21" s="248">
        <f>SUM(I19:I20)</f>
        <v>44843859</v>
      </c>
      <c r="J21" s="248">
        <f>SUM(J19:J20)</f>
        <v>1698994.5</v>
      </c>
      <c r="K21" s="248">
        <f>SUM(K19:K20)</f>
        <v>1490985</v>
      </c>
    </row>
    <row r="22" spans="1:2" ht="24" customHeight="1" thickTop="1">
      <c r="A22" s="237" t="s">
        <v>94</v>
      </c>
      <c r="B22" s="238"/>
    </row>
    <row r="23" spans="1:2" ht="24" customHeight="1">
      <c r="A23" s="237"/>
      <c r="B23" s="246" t="s">
        <v>739</v>
      </c>
    </row>
    <row r="24" spans="1:10" ht="24" customHeight="1">
      <c r="A24" s="242">
        <v>5</v>
      </c>
      <c r="B24" s="226" t="s">
        <v>618</v>
      </c>
      <c r="C24" s="138">
        <v>10000</v>
      </c>
      <c r="D24" s="133"/>
      <c r="E24" s="133"/>
      <c r="F24" s="133"/>
      <c r="G24" s="133"/>
      <c r="H24" s="133"/>
      <c r="I24" s="133"/>
      <c r="J24" s="146"/>
    </row>
    <row r="25" spans="1:11" ht="24" customHeight="1">
      <c r="A25" s="242"/>
      <c r="B25" s="190" t="s">
        <v>619</v>
      </c>
      <c r="C25" s="133"/>
      <c r="D25" s="138">
        <v>80000</v>
      </c>
      <c r="E25" s="138">
        <v>80000</v>
      </c>
      <c r="F25" s="139">
        <v>9.75</v>
      </c>
      <c r="G25" s="139">
        <v>9.75</v>
      </c>
      <c r="H25" s="141">
        <v>7800000</v>
      </c>
      <c r="I25" s="141">
        <v>7800000</v>
      </c>
      <c r="J25" s="818">
        <v>0</v>
      </c>
      <c r="K25" s="818">
        <v>0</v>
      </c>
    </row>
    <row r="26" spans="1:3" ht="24" customHeight="1">
      <c r="A26" s="242">
        <v>6</v>
      </c>
      <c r="B26" s="226" t="s">
        <v>628</v>
      </c>
      <c r="C26" s="138">
        <v>80000</v>
      </c>
    </row>
    <row r="27" spans="2:11" ht="24" customHeight="1">
      <c r="B27" s="190" t="s">
        <v>558</v>
      </c>
      <c r="D27" s="818">
        <v>0</v>
      </c>
      <c r="E27" s="138">
        <v>40000</v>
      </c>
      <c r="F27" s="818">
        <v>0</v>
      </c>
      <c r="G27" s="139">
        <v>5.63</v>
      </c>
      <c r="H27" s="818">
        <v>0</v>
      </c>
      <c r="I27" s="141">
        <v>3000000</v>
      </c>
      <c r="J27" s="818">
        <v>0</v>
      </c>
      <c r="K27" s="818">
        <v>0</v>
      </c>
    </row>
    <row r="28" spans="1:11" ht="24" customHeight="1">
      <c r="A28" s="242">
        <v>7</v>
      </c>
      <c r="B28" s="226" t="s">
        <v>583</v>
      </c>
      <c r="C28" s="138">
        <v>40000</v>
      </c>
      <c r="D28" s="138">
        <v>10000</v>
      </c>
      <c r="E28" s="138">
        <v>10000</v>
      </c>
      <c r="F28" s="139">
        <v>3.5</v>
      </c>
      <c r="G28" s="139">
        <v>3.5</v>
      </c>
      <c r="H28" s="141">
        <v>1435000</v>
      </c>
      <c r="I28" s="141">
        <v>1435000</v>
      </c>
      <c r="J28" s="115">
        <v>56000</v>
      </c>
      <c r="K28" s="245">
        <v>56000</v>
      </c>
    </row>
    <row r="29" spans="1:10" ht="24" customHeight="1">
      <c r="A29" s="242">
        <v>8</v>
      </c>
      <c r="B29" s="226" t="s">
        <v>584</v>
      </c>
      <c r="C29" s="138">
        <v>10000</v>
      </c>
      <c r="D29" s="138"/>
      <c r="E29" s="138"/>
      <c r="F29" s="139"/>
      <c r="G29" s="139"/>
      <c r="H29" s="141"/>
      <c r="I29" s="141"/>
      <c r="J29" s="141"/>
    </row>
    <row r="30" spans="2:11" ht="24" customHeight="1">
      <c r="B30" s="190" t="s">
        <v>580</v>
      </c>
      <c r="C30" s="138"/>
      <c r="D30" s="138">
        <v>130000</v>
      </c>
      <c r="E30" s="138">
        <v>130000</v>
      </c>
      <c r="F30" s="139">
        <v>3.85</v>
      </c>
      <c r="G30" s="139">
        <v>3.85</v>
      </c>
      <c r="H30" s="141">
        <v>5000000</v>
      </c>
      <c r="I30" s="141">
        <v>5000000</v>
      </c>
      <c r="J30" s="818">
        <v>0</v>
      </c>
      <c r="K30" s="818">
        <v>0</v>
      </c>
    </row>
    <row r="31" spans="1:11" ht="24" customHeight="1">
      <c r="A31" s="242">
        <v>9</v>
      </c>
      <c r="B31" s="226" t="s">
        <v>494</v>
      </c>
      <c r="C31" s="138">
        <v>20000</v>
      </c>
      <c r="D31" s="138">
        <v>60000</v>
      </c>
      <c r="E31" s="138">
        <v>37000</v>
      </c>
      <c r="F31" s="147">
        <v>0.004</v>
      </c>
      <c r="G31" s="147">
        <v>0.004</v>
      </c>
      <c r="H31" s="141">
        <v>16251010</v>
      </c>
      <c r="I31" s="141">
        <v>16250000</v>
      </c>
      <c r="J31" s="818">
        <v>0</v>
      </c>
      <c r="K31" s="818">
        <v>0</v>
      </c>
    </row>
    <row r="32" spans="1:11" ht="24" customHeight="1">
      <c r="A32" s="242">
        <v>10</v>
      </c>
      <c r="B32" s="226" t="s">
        <v>767</v>
      </c>
      <c r="C32" s="138"/>
      <c r="D32" s="138">
        <v>780000</v>
      </c>
      <c r="E32" s="138">
        <v>780000</v>
      </c>
      <c r="F32" s="139">
        <v>0.58</v>
      </c>
      <c r="G32" s="139">
        <v>0.58</v>
      </c>
      <c r="H32" s="141">
        <v>4500000</v>
      </c>
      <c r="I32" s="141">
        <v>4500000</v>
      </c>
      <c r="J32" s="115">
        <v>540000</v>
      </c>
      <c r="K32" s="761">
        <v>450000</v>
      </c>
    </row>
    <row r="33" spans="1:11" s="198" customFormat="1" ht="24" customHeight="1">
      <c r="A33" s="242">
        <v>11</v>
      </c>
      <c r="B33" s="226" t="s">
        <v>630</v>
      </c>
      <c r="C33" s="138">
        <v>780000</v>
      </c>
      <c r="D33" s="138"/>
      <c r="E33" s="138"/>
      <c r="F33" s="133"/>
      <c r="G33" s="133"/>
      <c r="H33" s="133"/>
      <c r="I33" s="141"/>
      <c r="J33" s="146"/>
      <c r="K33" s="761"/>
    </row>
    <row r="34" spans="1:11" s="198" customFormat="1" ht="24" customHeight="1">
      <c r="A34" s="242"/>
      <c r="B34" s="190" t="s">
        <v>580</v>
      </c>
      <c r="C34" s="138"/>
      <c r="D34" s="138">
        <v>200000</v>
      </c>
      <c r="E34" s="138">
        <v>180000</v>
      </c>
      <c r="F34" s="139">
        <v>0.98</v>
      </c>
      <c r="G34" s="139">
        <v>1.08</v>
      </c>
      <c r="H34" s="141">
        <v>1950000</v>
      </c>
      <c r="I34" s="141">
        <v>1950000</v>
      </c>
      <c r="J34" s="818">
        <v>0</v>
      </c>
      <c r="K34" s="818">
        <v>0</v>
      </c>
    </row>
    <row r="35" spans="1:11" s="198" customFormat="1" ht="24" customHeight="1">
      <c r="A35" s="242">
        <v>12</v>
      </c>
      <c r="B35" s="226" t="s">
        <v>640</v>
      </c>
      <c r="C35" s="138">
        <v>180000</v>
      </c>
      <c r="D35" s="190"/>
      <c r="E35" s="190"/>
      <c r="F35" s="190"/>
      <c r="G35" s="190"/>
      <c r="H35" s="190"/>
      <c r="I35" s="141"/>
      <c r="J35" s="190"/>
      <c r="K35" s="245"/>
    </row>
    <row r="36" spans="1:11" ht="24" customHeight="1">
      <c r="A36" s="242"/>
      <c r="B36" s="202" t="s">
        <v>641</v>
      </c>
      <c r="D36" s="138">
        <v>35000</v>
      </c>
      <c r="E36" s="138">
        <v>35000</v>
      </c>
      <c r="F36" s="139">
        <v>9.79</v>
      </c>
      <c r="G36" s="139">
        <v>9.79</v>
      </c>
      <c r="H36" s="141">
        <v>3427500</v>
      </c>
      <c r="I36" s="141">
        <v>3427500</v>
      </c>
      <c r="J36" s="818">
        <v>0</v>
      </c>
      <c r="K36" s="818">
        <v>0</v>
      </c>
    </row>
    <row r="37" spans="1:9" ht="24" customHeight="1">
      <c r="A37" s="242">
        <v>13</v>
      </c>
      <c r="B37" s="226" t="s">
        <v>642</v>
      </c>
      <c r="C37" s="138">
        <v>35000</v>
      </c>
      <c r="I37" s="141"/>
    </row>
    <row r="38" spans="1:11" ht="24" customHeight="1">
      <c r="A38" s="242"/>
      <c r="B38" s="202" t="s">
        <v>585</v>
      </c>
      <c r="D38" s="138">
        <v>18000</v>
      </c>
      <c r="E38" s="138">
        <v>45000</v>
      </c>
      <c r="F38" s="139">
        <v>3.78</v>
      </c>
      <c r="G38" s="139">
        <v>3.78</v>
      </c>
      <c r="H38" s="141">
        <v>680000</v>
      </c>
      <c r="I38" s="141">
        <v>1700000</v>
      </c>
      <c r="J38" s="818">
        <v>0</v>
      </c>
      <c r="K38" s="818">
        <v>0</v>
      </c>
    </row>
    <row r="39" spans="1:11" ht="24" customHeight="1">
      <c r="A39" s="242">
        <v>14</v>
      </c>
      <c r="B39" s="226" t="s">
        <v>769</v>
      </c>
      <c r="C39" s="138">
        <v>45000</v>
      </c>
      <c r="D39" s="138">
        <v>35000</v>
      </c>
      <c r="E39" s="138">
        <v>35000</v>
      </c>
      <c r="F39" s="139">
        <v>3.83</v>
      </c>
      <c r="G39" s="139">
        <v>3.83</v>
      </c>
      <c r="H39" s="141">
        <v>1340000</v>
      </c>
      <c r="I39" s="141">
        <v>1340000</v>
      </c>
      <c r="J39" s="115">
        <v>294800</v>
      </c>
      <c r="K39" s="245">
        <v>294800</v>
      </c>
    </row>
    <row r="40" spans="1:11" ht="24" customHeight="1">
      <c r="A40" s="838" t="s">
        <v>488</v>
      </c>
      <c r="B40" s="838"/>
      <c r="C40" s="838"/>
      <c r="D40" s="838"/>
      <c r="E40" s="838"/>
      <c r="F40" s="838"/>
      <c r="G40" s="838"/>
      <c r="H40" s="838"/>
      <c r="I40" s="838"/>
      <c r="J40" s="838"/>
      <c r="K40" s="838"/>
    </row>
    <row r="41" spans="1:11" ht="24" customHeight="1">
      <c r="A41" s="796"/>
      <c r="B41" s="796"/>
      <c r="C41" s="796"/>
      <c r="D41" s="796"/>
      <c r="E41" s="796"/>
      <c r="F41" s="796"/>
      <c r="G41" s="796"/>
      <c r="H41" s="796"/>
      <c r="I41" s="796"/>
      <c r="J41" s="796"/>
      <c r="K41" s="796"/>
    </row>
    <row r="42" spans="1:9" ht="24" customHeight="1">
      <c r="A42" s="239" t="s">
        <v>96</v>
      </c>
      <c r="B42" s="191"/>
      <c r="H42" s="107"/>
      <c r="I42" s="107"/>
    </row>
    <row r="43" spans="1:11" ht="24" customHeight="1">
      <c r="A43" s="241" t="s">
        <v>671</v>
      </c>
      <c r="B43" s="187" t="s">
        <v>521</v>
      </c>
      <c r="C43" s="55" t="s">
        <v>550</v>
      </c>
      <c r="D43" s="188" t="s">
        <v>478</v>
      </c>
      <c r="E43" s="188"/>
      <c r="F43" s="188" t="s">
        <v>480</v>
      </c>
      <c r="G43" s="188"/>
      <c r="H43" s="188" t="s">
        <v>673</v>
      </c>
      <c r="I43" s="188"/>
      <c r="J43" s="189" t="s">
        <v>674</v>
      </c>
      <c r="K43" s="759"/>
    </row>
    <row r="44" spans="1:11" ht="24" customHeight="1">
      <c r="A44" s="191"/>
      <c r="B44" s="192"/>
      <c r="C44" s="193" t="s">
        <v>551</v>
      </c>
      <c r="D44" s="194" t="s">
        <v>676</v>
      </c>
      <c r="E44" s="194"/>
      <c r="F44" s="194" t="s">
        <v>822</v>
      </c>
      <c r="G44" s="194"/>
      <c r="H44" s="195" t="s">
        <v>675</v>
      </c>
      <c r="I44" s="195"/>
      <c r="J44" s="195" t="s">
        <v>675</v>
      </c>
      <c r="K44" s="760"/>
    </row>
    <row r="45" spans="1:11" ht="24" customHeight="1">
      <c r="A45" s="191"/>
      <c r="B45" s="192"/>
      <c r="C45" s="193"/>
      <c r="D45" s="617" t="s">
        <v>500</v>
      </c>
      <c r="E45" s="617" t="s">
        <v>500</v>
      </c>
      <c r="F45" s="617" t="s">
        <v>500</v>
      </c>
      <c r="G45" s="617" t="s">
        <v>500</v>
      </c>
      <c r="H45" s="617" t="s">
        <v>500</v>
      </c>
      <c r="I45" s="617" t="s">
        <v>500</v>
      </c>
      <c r="J45" s="617" t="s">
        <v>500</v>
      </c>
      <c r="K45" s="617" t="s">
        <v>500</v>
      </c>
    </row>
    <row r="46" spans="1:11" s="198" customFormat="1" ht="24" customHeight="1">
      <c r="A46" s="196"/>
      <c r="B46" s="25"/>
      <c r="C46" s="9"/>
      <c r="D46" s="400" t="s">
        <v>929</v>
      </c>
      <c r="E46" s="400" t="s">
        <v>588</v>
      </c>
      <c r="F46" s="400" t="s">
        <v>929</v>
      </c>
      <c r="G46" s="400" t="s">
        <v>588</v>
      </c>
      <c r="H46" s="400" t="s">
        <v>929</v>
      </c>
      <c r="I46" s="400" t="s">
        <v>588</v>
      </c>
      <c r="J46" s="400" t="s">
        <v>929</v>
      </c>
      <c r="K46" s="400" t="s">
        <v>588</v>
      </c>
    </row>
    <row r="47" spans="1:11" ht="24" customHeight="1">
      <c r="A47" s="242">
        <v>15</v>
      </c>
      <c r="B47" s="226" t="s">
        <v>770</v>
      </c>
      <c r="C47" s="138">
        <v>120000</v>
      </c>
      <c r="D47" s="138">
        <v>220000</v>
      </c>
      <c r="E47" s="138">
        <v>120000</v>
      </c>
      <c r="F47" s="139">
        <v>3.07</v>
      </c>
      <c r="G47" s="139">
        <v>2.5</v>
      </c>
      <c r="H47" s="141">
        <v>6495300</v>
      </c>
      <c r="I47" s="141">
        <v>3087450</v>
      </c>
      <c r="J47" s="115" t="s">
        <v>820</v>
      </c>
      <c r="K47" s="145" t="s">
        <v>820</v>
      </c>
    </row>
    <row r="48" spans="1:11" ht="24" customHeight="1">
      <c r="A48" s="242">
        <v>16</v>
      </c>
      <c r="B48" s="226" t="s">
        <v>586</v>
      </c>
      <c r="C48" s="138">
        <v>538671</v>
      </c>
      <c r="D48" s="138">
        <v>200539</v>
      </c>
      <c r="E48" s="138">
        <v>200539</v>
      </c>
      <c r="F48" s="665">
        <v>0.002</v>
      </c>
      <c r="G48" s="666">
        <v>0.002</v>
      </c>
      <c r="H48" s="141">
        <v>4100000</v>
      </c>
      <c r="I48" s="141">
        <v>4100000</v>
      </c>
      <c r="J48" s="115" t="s">
        <v>820</v>
      </c>
      <c r="K48" s="145" t="s">
        <v>820</v>
      </c>
    </row>
    <row r="49" spans="1:11" ht="24" customHeight="1">
      <c r="A49" s="242">
        <v>17</v>
      </c>
      <c r="B49" s="226" t="s">
        <v>772</v>
      </c>
      <c r="C49" s="138">
        <v>450000</v>
      </c>
      <c r="D49" s="138">
        <v>450000</v>
      </c>
      <c r="E49" s="138">
        <v>450000</v>
      </c>
      <c r="F49" s="139">
        <v>0.44</v>
      </c>
      <c r="G49" s="139">
        <v>0.44</v>
      </c>
      <c r="H49" s="141">
        <v>3000000</v>
      </c>
      <c r="I49" s="141">
        <v>3000000</v>
      </c>
      <c r="J49" s="115" t="s">
        <v>820</v>
      </c>
      <c r="K49" s="145" t="s">
        <v>820</v>
      </c>
    </row>
    <row r="50" spans="1:29" ht="24" customHeight="1">
      <c r="A50" s="242">
        <v>18</v>
      </c>
      <c r="B50" s="226" t="s">
        <v>806</v>
      </c>
      <c r="C50" s="138">
        <v>35000</v>
      </c>
      <c r="D50" s="138">
        <v>35000</v>
      </c>
      <c r="E50" s="138">
        <v>35000</v>
      </c>
      <c r="F50" s="139">
        <v>4</v>
      </c>
      <c r="G50" s="139">
        <v>4</v>
      </c>
      <c r="H50" s="141">
        <v>8400000</v>
      </c>
      <c r="I50" s="141">
        <v>8400000</v>
      </c>
      <c r="J50" s="115">
        <v>2492000</v>
      </c>
      <c r="K50" s="245">
        <v>2058000</v>
      </c>
      <c r="V50" s="138"/>
      <c r="W50" s="138"/>
      <c r="X50" s="133"/>
      <c r="Y50" s="133"/>
      <c r="Z50" s="133"/>
      <c r="AA50" s="133"/>
      <c r="AB50" s="133"/>
      <c r="AC50" s="146"/>
    </row>
    <row r="51" spans="1:11" ht="24" customHeight="1">
      <c r="A51" s="242">
        <v>19</v>
      </c>
      <c r="B51" s="226" t="s">
        <v>773</v>
      </c>
      <c r="C51" s="138">
        <v>296250</v>
      </c>
      <c r="D51" s="138">
        <v>296250</v>
      </c>
      <c r="E51" s="138">
        <v>296250</v>
      </c>
      <c r="F51" s="139">
        <v>0.08</v>
      </c>
      <c r="G51" s="139">
        <v>0.08</v>
      </c>
      <c r="H51" s="141">
        <v>1500000</v>
      </c>
      <c r="I51" s="141">
        <v>1500000</v>
      </c>
      <c r="J51" s="145" t="s">
        <v>820</v>
      </c>
      <c r="K51" s="145" t="s">
        <v>820</v>
      </c>
    </row>
    <row r="52" spans="1:29" ht="24" customHeight="1">
      <c r="A52" s="242">
        <v>20</v>
      </c>
      <c r="B52" s="226" t="s">
        <v>495</v>
      </c>
      <c r="C52" s="249"/>
      <c r="V52" s="138"/>
      <c r="W52" s="138"/>
      <c r="X52" s="133"/>
      <c r="Y52" s="133"/>
      <c r="Z52" s="133"/>
      <c r="AA52" s="133"/>
      <c r="AB52" s="133"/>
      <c r="AC52" s="146"/>
    </row>
    <row r="53" spans="1:11" ht="24" customHeight="1">
      <c r="A53" s="242"/>
      <c r="B53" s="190" t="s">
        <v>496</v>
      </c>
      <c r="C53" s="249"/>
      <c r="D53" s="138">
        <v>320325</v>
      </c>
      <c r="E53" s="138">
        <v>320325</v>
      </c>
      <c r="F53" s="139">
        <v>0.02</v>
      </c>
      <c r="G53" s="139">
        <v>0.02</v>
      </c>
      <c r="H53" s="141">
        <v>520000</v>
      </c>
      <c r="I53" s="141">
        <v>520000</v>
      </c>
      <c r="J53" s="145" t="s">
        <v>820</v>
      </c>
      <c r="K53" s="145" t="s">
        <v>820</v>
      </c>
    </row>
    <row r="54" spans="1:10" ht="24" customHeight="1">
      <c r="A54" s="242">
        <v>21</v>
      </c>
      <c r="B54" s="226" t="s">
        <v>645</v>
      </c>
      <c r="C54" s="138"/>
      <c r="D54" s="138"/>
      <c r="E54" s="138"/>
      <c r="F54" s="139"/>
      <c r="G54" s="139"/>
      <c r="H54" s="141"/>
      <c r="I54" s="141"/>
      <c r="J54" s="145"/>
    </row>
    <row r="55" spans="1:11" ht="24" customHeight="1">
      <c r="A55" s="242"/>
      <c r="B55" s="202" t="s">
        <v>641</v>
      </c>
      <c r="C55" s="138">
        <v>80000</v>
      </c>
      <c r="D55" s="138">
        <v>80000</v>
      </c>
      <c r="E55" s="138">
        <v>80000</v>
      </c>
      <c r="F55" s="139">
        <v>1.5</v>
      </c>
      <c r="G55" s="139">
        <v>1.5</v>
      </c>
      <c r="H55" s="141">
        <v>1200000</v>
      </c>
      <c r="I55" s="141">
        <v>1200000</v>
      </c>
      <c r="J55" s="115">
        <v>120000</v>
      </c>
      <c r="K55" s="245">
        <v>120000</v>
      </c>
    </row>
    <row r="56" spans="1:11" ht="24" customHeight="1">
      <c r="A56" s="242">
        <v>22</v>
      </c>
      <c r="B56" s="226" t="s">
        <v>774</v>
      </c>
      <c r="C56" s="138">
        <v>450000</v>
      </c>
      <c r="D56" s="138">
        <v>450000</v>
      </c>
      <c r="E56" s="138">
        <v>450000</v>
      </c>
      <c r="F56" s="139">
        <v>0.67</v>
      </c>
      <c r="G56" s="139">
        <v>0.67</v>
      </c>
      <c r="H56" s="141">
        <v>3000000</v>
      </c>
      <c r="I56" s="141">
        <v>3000000</v>
      </c>
      <c r="J56" s="115">
        <v>1200000</v>
      </c>
      <c r="K56" s="145">
        <v>1200000</v>
      </c>
    </row>
    <row r="57" spans="1:2" ht="24" customHeight="1">
      <c r="A57" s="242">
        <v>23</v>
      </c>
      <c r="B57" s="226" t="s">
        <v>647</v>
      </c>
    </row>
    <row r="58" spans="2:11" ht="24" customHeight="1">
      <c r="B58" s="202" t="s">
        <v>641</v>
      </c>
      <c r="C58" s="138">
        <v>426530</v>
      </c>
      <c r="D58" s="250" t="s">
        <v>930</v>
      </c>
      <c r="E58" s="250" t="s">
        <v>930</v>
      </c>
      <c r="F58" s="139">
        <v>0.7</v>
      </c>
      <c r="G58" s="139">
        <v>0.7</v>
      </c>
      <c r="H58" s="141">
        <v>3010800</v>
      </c>
      <c r="I58" s="141">
        <v>3010800</v>
      </c>
      <c r="J58" s="145">
        <v>1139657.96</v>
      </c>
      <c r="K58" s="245" t="s">
        <v>820</v>
      </c>
    </row>
    <row r="59" spans="1:2" ht="24" customHeight="1">
      <c r="A59" s="242">
        <v>24</v>
      </c>
      <c r="B59" s="226" t="s">
        <v>648</v>
      </c>
    </row>
    <row r="60" spans="1:2" ht="24" customHeight="1">
      <c r="A60" s="242"/>
      <c r="B60" s="202" t="s">
        <v>649</v>
      </c>
    </row>
    <row r="61" spans="1:11" ht="24" customHeight="1">
      <c r="A61" s="242"/>
      <c r="B61" s="202" t="s">
        <v>587</v>
      </c>
      <c r="C61" s="138">
        <v>887350</v>
      </c>
      <c r="D61" s="138">
        <v>887350</v>
      </c>
      <c r="E61" s="138">
        <v>887350</v>
      </c>
      <c r="F61" s="139">
        <v>0.7</v>
      </c>
      <c r="G61" s="139">
        <v>0.7</v>
      </c>
      <c r="H61" s="141">
        <v>6250000</v>
      </c>
      <c r="I61" s="141">
        <v>6250000</v>
      </c>
      <c r="J61" s="145" t="s">
        <v>820</v>
      </c>
      <c r="K61" s="145" t="s">
        <v>820</v>
      </c>
    </row>
    <row r="62" spans="1:2" ht="24" customHeight="1">
      <c r="A62" s="242">
        <v>25</v>
      </c>
      <c r="B62" s="226" t="s">
        <v>652</v>
      </c>
    </row>
    <row r="63" spans="2:11" ht="24" customHeight="1">
      <c r="B63" s="202" t="s">
        <v>641</v>
      </c>
      <c r="C63" s="138">
        <v>60000</v>
      </c>
      <c r="D63" s="138">
        <v>60000</v>
      </c>
      <c r="E63" s="138">
        <v>60000</v>
      </c>
      <c r="F63" s="139">
        <v>1.67</v>
      </c>
      <c r="G63" s="139">
        <v>1.67</v>
      </c>
      <c r="H63" s="141">
        <v>1000000</v>
      </c>
      <c r="I63" s="141">
        <v>1000000</v>
      </c>
      <c r="J63" s="115">
        <v>100000</v>
      </c>
      <c r="K63" s="245">
        <v>100000</v>
      </c>
    </row>
    <row r="64" spans="1:2" ht="24" customHeight="1">
      <c r="A64" s="242">
        <v>26</v>
      </c>
      <c r="B64" s="226" t="s">
        <v>654</v>
      </c>
    </row>
    <row r="65" spans="1:11" ht="24" customHeight="1">
      <c r="A65" s="242"/>
      <c r="B65" s="202" t="s">
        <v>641</v>
      </c>
      <c r="C65" s="138">
        <v>350000</v>
      </c>
      <c r="D65" s="138">
        <v>350000</v>
      </c>
      <c r="E65" s="138">
        <v>350000</v>
      </c>
      <c r="F65" s="139">
        <v>0.06</v>
      </c>
      <c r="G65" s="139">
        <v>0.06</v>
      </c>
      <c r="H65" s="141">
        <v>200000</v>
      </c>
      <c r="I65" s="141">
        <v>200000</v>
      </c>
      <c r="J65" s="145" t="s">
        <v>820</v>
      </c>
      <c r="K65" s="145" t="s">
        <v>820</v>
      </c>
    </row>
    <row r="66" spans="1:11" s="198" customFormat="1" ht="24" customHeight="1">
      <c r="A66" s="242">
        <v>27</v>
      </c>
      <c r="B66" s="226" t="s">
        <v>775</v>
      </c>
      <c r="C66" s="138">
        <v>142000</v>
      </c>
      <c r="D66" s="138">
        <v>142000</v>
      </c>
      <c r="E66" s="138">
        <v>142000</v>
      </c>
      <c r="F66" s="139">
        <v>1.76</v>
      </c>
      <c r="G66" s="139">
        <v>1.76</v>
      </c>
      <c r="H66" s="141">
        <v>2500000</v>
      </c>
      <c r="I66" s="141">
        <v>2500000</v>
      </c>
      <c r="J66" s="115" t="s">
        <v>820</v>
      </c>
      <c r="K66" s="115" t="s">
        <v>820</v>
      </c>
    </row>
    <row r="67" spans="1:2" ht="24" customHeight="1">
      <c r="A67" s="242">
        <v>28</v>
      </c>
      <c r="B67" s="226" t="s">
        <v>655</v>
      </c>
    </row>
    <row r="68" spans="2:11" ht="24" customHeight="1">
      <c r="B68" s="202" t="s">
        <v>641</v>
      </c>
      <c r="C68" s="138">
        <v>15000</v>
      </c>
      <c r="D68" s="138">
        <v>15000</v>
      </c>
      <c r="E68" s="138">
        <v>15000</v>
      </c>
      <c r="F68" s="139">
        <v>7</v>
      </c>
      <c r="G68" s="139">
        <v>7</v>
      </c>
      <c r="H68" s="141">
        <v>1050000</v>
      </c>
      <c r="I68" s="141">
        <v>1050000</v>
      </c>
      <c r="J68" s="115" t="s">
        <v>820</v>
      </c>
      <c r="K68" s="245" t="s">
        <v>820</v>
      </c>
    </row>
    <row r="69" spans="1:10" ht="24" customHeight="1">
      <c r="A69" s="242">
        <v>29</v>
      </c>
      <c r="B69" s="226" t="s">
        <v>656</v>
      </c>
      <c r="C69" s="138"/>
      <c r="D69" s="138"/>
      <c r="E69" s="138"/>
      <c r="F69" s="139"/>
      <c r="G69" s="139"/>
      <c r="H69" s="141"/>
      <c r="I69" s="133"/>
      <c r="J69" s="146"/>
    </row>
    <row r="70" spans="2:11" ht="24" customHeight="1">
      <c r="B70" s="202" t="s">
        <v>657</v>
      </c>
      <c r="C70" s="138">
        <v>6000</v>
      </c>
      <c r="D70" s="138">
        <v>6000</v>
      </c>
      <c r="E70" s="138">
        <v>6000</v>
      </c>
      <c r="F70" s="139">
        <v>7.5</v>
      </c>
      <c r="G70" s="139">
        <v>7.5</v>
      </c>
      <c r="H70" s="141">
        <v>450000</v>
      </c>
      <c r="I70" s="141">
        <v>450000</v>
      </c>
      <c r="J70" s="145" t="s">
        <v>820</v>
      </c>
      <c r="K70" s="145" t="s">
        <v>820</v>
      </c>
    </row>
    <row r="71" spans="1:10" ht="24" customHeight="1">
      <c r="A71" s="242">
        <v>30</v>
      </c>
      <c r="B71" s="226" t="s">
        <v>660</v>
      </c>
      <c r="C71" s="138"/>
      <c r="D71" s="138"/>
      <c r="E71" s="138"/>
      <c r="F71" s="133"/>
      <c r="G71" s="133"/>
      <c r="H71" s="133"/>
      <c r="I71" s="133"/>
      <c r="J71" s="146"/>
    </row>
    <row r="72" spans="1:11" ht="24" customHeight="1">
      <c r="A72" s="242"/>
      <c r="B72" s="202" t="s">
        <v>651</v>
      </c>
      <c r="C72" s="138">
        <v>160000</v>
      </c>
      <c r="D72" s="138">
        <v>160000</v>
      </c>
      <c r="E72" s="138">
        <v>160000</v>
      </c>
      <c r="F72" s="139">
        <v>6.45</v>
      </c>
      <c r="G72" s="139">
        <v>6.45</v>
      </c>
      <c r="H72" s="141">
        <v>10315790</v>
      </c>
      <c r="I72" s="141">
        <v>10315790</v>
      </c>
      <c r="J72" s="115">
        <v>257894.75</v>
      </c>
      <c r="K72" s="245">
        <v>192905.27</v>
      </c>
    </row>
    <row r="73" spans="1:11" ht="24" customHeight="1">
      <c r="A73" s="242">
        <v>31</v>
      </c>
      <c r="B73" s="202" t="s">
        <v>325</v>
      </c>
      <c r="C73" s="138"/>
      <c r="D73" s="138">
        <v>575000</v>
      </c>
      <c r="E73" s="618">
        <v>0</v>
      </c>
      <c r="F73" s="139">
        <v>1.29</v>
      </c>
      <c r="G73" s="618">
        <v>0</v>
      </c>
      <c r="H73" s="141">
        <v>12666401.22</v>
      </c>
      <c r="I73" s="619" t="s">
        <v>820</v>
      </c>
      <c r="J73" s="619" t="s">
        <v>820</v>
      </c>
      <c r="K73" s="619" t="s">
        <v>820</v>
      </c>
    </row>
    <row r="74" spans="1:12" s="181" customFormat="1" ht="24" customHeight="1">
      <c r="A74" s="386">
        <v>32</v>
      </c>
      <c r="B74" s="199" t="s">
        <v>738</v>
      </c>
      <c r="C74" s="200" t="s">
        <v>595</v>
      </c>
      <c r="D74" s="123">
        <v>50000</v>
      </c>
      <c r="E74" s="123">
        <v>50000</v>
      </c>
      <c r="F74" s="109">
        <v>10</v>
      </c>
      <c r="G74" s="109">
        <v>10</v>
      </c>
      <c r="H74" s="109">
        <v>5000000</v>
      </c>
      <c r="I74" s="109">
        <v>5000000</v>
      </c>
      <c r="J74" s="126" t="s">
        <v>820</v>
      </c>
      <c r="K74" s="126" t="s">
        <v>820</v>
      </c>
      <c r="L74" s="111"/>
    </row>
    <row r="75" spans="1:12" s="181" customFormat="1" ht="24" customHeight="1">
      <c r="A75" s="386">
        <v>33</v>
      </c>
      <c r="B75" s="199" t="s">
        <v>518</v>
      </c>
      <c r="C75" s="201" t="s">
        <v>566</v>
      </c>
      <c r="D75" s="129">
        <v>82500</v>
      </c>
      <c r="E75" s="129">
        <v>82500</v>
      </c>
      <c r="F75" s="109">
        <v>1.52</v>
      </c>
      <c r="G75" s="109">
        <v>1.52</v>
      </c>
      <c r="H75" s="109">
        <v>5000000</v>
      </c>
      <c r="I75" s="109">
        <v>5000000</v>
      </c>
      <c r="J75" s="126" t="s">
        <v>820</v>
      </c>
      <c r="K75" s="126" t="s">
        <v>820</v>
      </c>
      <c r="L75" s="110"/>
    </row>
    <row r="76" spans="1:11" ht="24" customHeight="1">
      <c r="A76" s="242"/>
      <c r="B76" s="226" t="s">
        <v>601</v>
      </c>
      <c r="C76" s="251"/>
      <c r="F76" s="107"/>
      <c r="G76" s="107"/>
      <c r="H76" s="252">
        <f>SUM(H24:H75)</f>
        <v>118041801.22</v>
      </c>
      <c r="I76" s="252">
        <f>SUM(I24:I75)</f>
        <v>105986540</v>
      </c>
      <c r="J76" s="252">
        <f>SUM(J24:J75)</f>
        <v>6200352.71</v>
      </c>
      <c r="K76" s="252">
        <f>SUM(K24:K75)</f>
        <v>4471705.27</v>
      </c>
    </row>
    <row r="77" spans="1:14" ht="24" customHeight="1">
      <c r="A77" s="242"/>
      <c r="B77" s="225" t="s">
        <v>602</v>
      </c>
      <c r="C77" s="253"/>
      <c r="H77" s="148">
        <v>-58687081.27999999</v>
      </c>
      <c r="I77" s="148">
        <v>-59844786.59</v>
      </c>
      <c r="J77" s="620" t="s">
        <v>820</v>
      </c>
      <c r="K77" s="621" t="s">
        <v>820</v>
      </c>
      <c r="N77" s="254"/>
    </row>
    <row r="78" spans="1:11" ht="24" customHeight="1" thickBot="1">
      <c r="A78" s="242"/>
      <c r="B78" s="225" t="s">
        <v>667</v>
      </c>
      <c r="C78" s="253"/>
      <c r="H78" s="149">
        <f>H76+H77</f>
        <v>59354719.94000001</v>
      </c>
      <c r="I78" s="149">
        <f>I76+I77</f>
        <v>46141753.41</v>
      </c>
      <c r="J78" s="149">
        <f>SUM(J76:J77)</f>
        <v>6200352.71</v>
      </c>
      <c r="K78" s="762">
        <f>SUM(K76:K77)</f>
        <v>4471705.27</v>
      </c>
    </row>
    <row r="79" spans="1:11" ht="24" customHeight="1" thickBot="1" thickTop="1">
      <c r="A79" s="242"/>
      <c r="B79" s="255" t="s">
        <v>533</v>
      </c>
      <c r="H79" s="256">
        <f>H21+H78</f>
        <v>93763683.44000001</v>
      </c>
      <c r="I79" s="256">
        <f>I21+I78</f>
        <v>90985612.41</v>
      </c>
      <c r="J79" s="256">
        <f>J21+J78</f>
        <v>7899347.21</v>
      </c>
      <c r="K79" s="256">
        <f>K21+K78</f>
        <v>5962690.27</v>
      </c>
    </row>
    <row r="80" ht="24" customHeight="1" thickTop="1"/>
  </sheetData>
  <sheetProtection/>
  <mergeCells count="2">
    <mergeCell ref="A1:K1"/>
    <mergeCell ref="A40:K40"/>
  </mergeCells>
  <printOptions/>
  <pageMargins left="0.76" right="0.1968503937007874" top="0.6" bottom="0.7086614173228347" header="0.2755905511811024" footer="0.31496062992125984"/>
  <pageSetup horizontalDpi="600" verticalDpi="600" orientation="portrait" paperSize="9" scale="80" r:id="rId1"/>
  <rowBreaks count="1" manualBreakCount="1">
    <brk id="39" max="255" man="1"/>
  </rowBreaks>
</worksheet>
</file>

<file path=xl/worksheets/sheet8.xml><?xml version="1.0" encoding="utf-8"?>
<worksheet xmlns="http://schemas.openxmlformats.org/spreadsheetml/2006/main" xmlns:r="http://schemas.openxmlformats.org/officeDocument/2006/relationships">
  <dimension ref="A1:J30"/>
  <sheetViews>
    <sheetView zoomScale="80" zoomScaleNormal="80" workbookViewId="0" topLeftCell="A7">
      <selection activeCell="A35" sqref="A35"/>
    </sheetView>
  </sheetViews>
  <sheetFormatPr defaultColWidth="9.140625" defaultRowHeight="24.75" customHeight="1"/>
  <cols>
    <col min="1" max="1" width="21.7109375" style="258" customWidth="1"/>
    <col min="2" max="2" width="19.140625" style="258" customWidth="1"/>
    <col min="3" max="3" width="16.57421875" style="258" customWidth="1"/>
    <col min="4" max="4" width="17.00390625" style="258" customWidth="1"/>
    <col min="5" max="5" width="17.8515625" style="258" customWidth="1"/>
    <col min="6" max="6" width="17.28125" style="258" customWidth="1"/>
    <col min="7" max="7" width="17.00390625" style="258" customWidth="1"/>
    <col min="8" max="8" width="16.28125" style="258" customWidth="1"/>
    <col min="9" max="9" width="18.57421875" style="258" customWidth="1"/>
    <col min="10" max="10" width="3.7109375" style="258" customWidth="1"/>
    <col min="11" max="16384" width="9.140625" style="258" customWidth="1"/>
  </cols>
  <sheetData>
    <row r="1" spans="1:9" ht="24" customHeight="1">
      <c r="A1" s="277" t="s">
        <v>1109</v>
      </c>
      <c r="B1" s="277"/>
      <c r="C1" s="277"/>
      <c r="D1" s="277"/>
      <c r="E1" s="277"/>
      <c r="F1" s="277"/>
      <c r="G1" s="277"/>
      <c r="H1" s="277"/>
      <c r="I1" s="277"/>
    </row>
    <row r="2" ht="15.75" customHeight="1"/>
    <row r="3" s="42" customFormat="1" ht="24.75" customHeight="1">
      <c r="A3" s="756" t="s">
        <v>102</v>
      </c>
    </row>
    <row r="4" s="42" customFormat="1" ht="24.75" customHeight="1">
      <c r="A4" s="375" t="s">
        <v>204</v>
      </c>
    </row>
    <row r="5" spans="1:10" ht="16.5" customHeight="1">
      <c r="A5" s="259"/>
      <c r="B5" s="259"/>
      <c r="C5" s="259"/>
      <c r="D5" s="259"/>
      <c r="E5" s="259"/>
      <c r="F5" s="259"/>
      <c r="G5" s="259"/>
      <c r="H5" s="259"/>
      <c r="I5" s="376" t="s">
        <v>776</v>
      </c>
      <c r="J5" s="260"/>
    </row>
    <row r="6" spans="1:10" ht="26.25" customHeight="1">
      <c r="A6" s="257"/>
      <c r="B6" s="257"/>
      <c r="C6" s="377" t="s">
        <v>354</v>
      </c>
      <c r="D6" s="377" t="s">
        <v>777</v>
      </c>
      <c r="E6" s="377" t="s">
        <v>993</v>
      </c>
      <c r="F6" s="377" t="s">
        <v>994</v>
      </c>
      <c r="G6" s="377" t="s">
        <v>995</v>
      </c>
      <c r="H6" s="377" t="s">
        <v>996</v>
      </c>
      <c r="I6" s="377" t="s">
        <v>722</v>
      </c>
      <c r="J6" s="260"/>
    </row>
    <row r="7" spans="1:10" ht="26.25" customHeight="1">
      <c r="A7" s="257"/>
      <c r="B7" s="257"/>
      <c r="C7" s="378"/>
      <c r="D7" s="378"/>
      <c r="E7" s="378"/>
      <c r="F7" s="378"/>
      <c r="G7" s="378" t="s">
        <v>997</v>
      </c>
      <c r="H7" s="262"/>
      <c r="I7" s="262"/>
      <c r="J7" s="260"/>
    </row>
    <row r="8" spans="1:10" ht="26.25" customHeight="1">
      <c r="A8" s="42" t="s">
        <v>980</v>
      </c>
      <c r="B8" s="259"/>
      <c r="C8" s="259"/>
      <c r="D8" s="263"/>
      <c r="E8" s="263"/>
      <c r="F8" s="263"/>
      <c r="G8" s="263"/>
      <c r="H8" s="263"/>
      <c r="I8" s="259"/>
      <c r="J8" s="260"/>
    </row>
    <row r="9" spans="1:10" ht="26.25" customHeight="1">
      <c r="A9" s="42" t="s">
        <v>985</v>
      </c>
      <c r="B9" s="259"/>
      <c r="C9" s="769">
        <v>239925570.36</v>
      </c>
      <c r="D9" s="265">
        <v>960671991.92</v>
      </c>
      <c r="E9" s="265">
        <v>115850391.59</v>
      </c>
      <c r="F9" s="265">
        <v>78718845.69999999</v>
      </c>
      <c r="G9" s="265">
        <v>419770133.37</v>
      </c>
      <c r="H9" s="265">
        <f>36563154.84-'[1]P19 FC &amp; FB'!C11</f>
        <v>27199990.85</v>
      </c>
      <c r="I9" s="264">
        <f>SUM(C9:H9)</f>
        <v>1842136923.79</v>
      </c>
      <c r="J9" s="260"/>
    </row>
    <row r="10" spans="1:10" ht="26.25" customHeight="1">
      <c r="A10" s="42" t="s">
        <v>982</v>
      </c>
      <c r="B10" s="259"/>
      <c r="C10" s="769">
        <v>173178.28</v>
      </c>
      <c r="D10" s="265">
        <v>8326790.68</v>
      </c>
      <c r="E10" s="265">
        <v>29267347</v>
      </c>
      <c r="F10" s="265">
        <v>5224606.75</v>
      </c>
      <c r="G10" s="265">
        <v>9213282.43</v>
      </c>
      <c r="H10" s="265">
        <v>118526634.21</v>
      </c>
      <c r="I10" s="264">
        <f>SUM(C10:H10)</f>
        <v>170731839.35</v>
      </c>
      <c r="J10" s="260"/>
    </row>
    <row r="11" spans="1:10" ht="26.25" customHeight="1">
      <c r="A11" s="439" t="s">
        <v>363</v>
      </c>
      <c r="B11" s="259"/>
      <c r="C11" s="265">
        <v>0</v>
      </c>
      <c r="D11" s="265">
        <v>9922271.61</v>
      </c>
      <c r="E11" s="265">
        <v>0</v>
      </c>
      <c r="F11" s="265">
        <v>0</v>
      </c>
      <c r="G11" s="265">
        <v>0</v>
      </c>
      <c r="H11" s="265">
        <v>-9922271.61</v>
      </c>
      <c r="I11" s="264">
        <f>SUM(C11:H11)</f>
        <v>0</v>
      </c>
      <c r="J11" s="260"/>
    </row>
    <row r="12" spans="1:10" s="268" customFormat="1" ht="26.25" customHeight="1">
      <c r="A12" s="42" t="s">
        <v>983</v>
      </c>
      <c r="B12" s="266"/>
      <c r="C12" s="265">
        <v>0</v>
      </c>
      <c r="D12" s="670">
        <v>0</v>
      </c>
      <c r="E12" s="670">
        <v>-6758460</v>
      </c>
      <c r="F12" s="670">
        <v>-10191613.08</v>
      </c>
      <c r="G12" s="670">
        <v>-300434.6</v>
      </c>
      <c r="H12" s="670">
        <v>0</v>
      </c>
      <c r="I12" s="264">
        <f>SUM(C12:H12)</f>
        <v>-17250507.68</v>
      </c>
      <c r="J12" s="267"/>
    </row>
    <row r="13" spans="1:10" ht="26.25" customHeight="1">
      <c r="A13" s="42" t="s">
        <v>39</v>
      </c>
      <c r="B13" s="259"/>
      <c r="C13" s="269">
        <f>SUM(C9:C12)</f>
        <v>240098748.64000002</v>
      </c>
      <c r="D13" s="269">
        <f aca="true" t="shared" si="0" ref="D13:I13">SUM(D9:D12)</f>
        <v>978921054.2099999</v>
      </c>
      <c r="E13" s="269">
        <f t="shared" si="0"/>
        <v>138359278.59</v>
      </c>
      <c r="F13" s="269">
        <f t="shared" si="0"/>
        <v>73751839.36999999</v>
      </c>
      <c r="G13" s="269">
        <f t="shared" si="0"/>
        <v>428682981.2</v>
      </c>
      <c r="H13" s="269">
        <f t="shared" si="0"/>
        <v>135804353.45</v>
      </c>
      <c r="I13" s="269">
        <f t="shared" si="0"/>
        <v>1995618255.4599998</v>
      </c>
      <c r="J13" s="260"/>
    </row>
    <row r="14" spans="1:10" ht="26.25" customHeight="1">
      <c r="A14" s="259" t="s">
        <v>986</v>
      </c>
      <c r="B14" s="259"/>
      <c r="C14" s="259"/>
      <c r="D14" s="270"/>
      <c r="E14" s="270"/>
      <c r="F14" s="270"/>
      <c r="G14" s="270"/>
      <c r="H14" s="270"/>
      <c r="I14" s="271"/>
      <c r="J14" s="260"/>
    </row>
    <row r="15" spans="1:10" ht="26.25" customHeight="1">
      <c r="A15" s="259" t="s">
        <v>985</v>
      </c>
      <c r="B15" s="259"/>
      <c r="C15" s="265">
        <v>0</v>
      </c>
      <c r="D15" s="265">
        <f>487111126.44+9.01</f>
        <v>487111135.45</v>
      </c>
      <c r="E15" s="265">
        <v>81710428.57</v>
      </c>
      <c r="F15" s="265">
        <v>65957101.75999999</v>
      </c>
      <c r="G15" s="265">
        <v>382604585.37</v>
      </c>
      <c r="H15" s="265">
        <v>0</v>
      </c>
      <c r="I15" s="265">
        <f>SUM(C15:H15)</f>
        <v>1017383251.15</v>
      </c>
      <c r="J15" s="260"/>
    </row>
    <row r="16" spans="1:10" ht="26.25" customHeight="1">
      <c r="A16" s="259" t="s">
        <v>987</v>
      </c>
      <c r="B16" s="259"/>
      <c r="C16" s="265">
        <v>0</v>
      </c>
      <c r="D16" s="265">
        <v>34198025.85</v>
      </c>
      <c r="E16" s="265">
        <v>14632874.31</v>
      </c>
      <c r="F16" s="265">
        <v>5805006.28</v>
      </c>
      <c r="G16" s="265">
        <v>12172822.66</v>
      </c>
      <c r="H16" s="265">
        <v>0</v>
      </c>
      <c r="I16" s="265">
        <f>SUM(C16:H16)</f>
        <v>66808729.10000001</v>
      </c>
      <c r="J16" s="260"/>
    </row>
    <row r="17" spans="1:10" ht="26.25" customHeight="1">
      <c r="A17" s="259" t="s">
        <v>988</v>
      </c>
      <c r="B17" s="259"/>
      <c r="C17" s="265">
        <v>0</v>
      </c>
      <c r="D17" s="265">
        <v>0</v>
      </c>
      <c r="E17" s="272">
        <v>-6742130.85</v>
      </c>
      <c r="F17" s="265">
        <v>-10191528.08</v>
      </c>
      <c r="G17" s="265">
        <v>-300397.61</v>
      </c>
      <c r="H17" s="265">
        <v>0</v>
      </c>
      <c r="I17" s="272">
        <f>SUM(C17:H17)</f>
        <v>-17234056.54</v>
      </c>
      <c r="J17" s="260"/>
    </row>
    <row r="18" spans="1:10" ht="26.25" customHeight="1">
      <c r="A18" s="42" t="s">
        <v>39</v>
      </c>
      <c r="B18" s="259"/>
      <c r="C18" s="273">
        <f>SUM(C15:C17)</f>
        <v>0</v>
      </c>
      <c r="D18" s="273">
        <f aca="true" t="shared" si="1" ref="D18:I18">SUM(D15:D17)</f>
        <v>521309161.3</v>
      </c>
      <c r="E18" s="273">
        <f t="shared" si="1"/>
        <v>89601172.03</v>
      </c>
      <c r="F18" s="273">
        <f t="shared" si="1"/>
        <v>61570579.95999999</v>
      </c>
      <c r="G18" s="273">
        <f t="shared" si="1"/>
        <v>394477010.42</v>
      </c>
      <c r="H18" s="273">
        <f t="shared" si="1"/>
        <v>0</v>
      </c>
      <c r="I18" s="273">
        <f t="shared" si="1"/>
        <v>1066957923.71</v>
      </c>
      <c r="J18" s="260"/>
    </row>
    <row r="19" spans="1:10" ht="21" customHeight="1" hidden="1">
      <c r="A19" s="259" t="s">
        <v>989</v>
      </c>
      <c r="B19" s="259"/>
      <c r="C19" s="259"/>
      <c r="D19" s="270"/>
      <c r="E19" s="270"/>
      <c r="F19" s="270"/>
      <c r="G19" s="270"/>
      <c r="H19" s="270"/>
      <c r="I19" s="271">
        <f>SUM(D19:H19)</f>
        <v>0</v>
      </c>
      <c r="J19" s="260"/>
    </row>
    <row r="20" spans="1:10" ht="21" customHeight="1" hidden="1">
      <c r="A20" s="259" t="s">
        <v>981</v>
      </c>
      <c r="B20" s="259"/>
      <c r="C20" s="259"/>
      <c r="D20" s="265">
        <v>0</v>
      </c>
      <c r="E20" s="265">
        <v>0</v>
      </c>
      <c r="F20" s="265">
        <v>0</v>
      </c>
      <c r="G20" s="265">
        <v>0</v>
      </c>
      <c r="H20" s="265">
        <v>0</v>
      </c>
      <c r="I20" s="265">
        <f>SUM(D20:H20)</f>
        <v>0</v>
      </c>
      <c r="J20" s="260"/>
    </row>
    <row r="21" spans="1:10" ht="21" customHeight="1" hidden="1">
      <c r="A21" s="259" t="s">
        <v>990</v>
      </c>
      <c r="B21" s="259"/>
      <c r="C21" s="259"/>
      <c r="D21" s="265">
        <v>0</v>
      </c>
      <c r="E21" s="265">
        <v>0</v>
      </c>
      <c r="F21" s="265">
        <v>0</v>
      </c>
      <c r="G21" s="265">
        <v>0</v>
      </c>
      <c r="H21" s="265">
        <v>0</v>
      </c>
      <c r="I21" s="265">
        <f>SUM(D21:H21)</f>
        <v>0</v>
      </c>
      <c r="J21" s="260"/>
    </row>
    <row r="22" spans="1:10" ht="21" customHeight="1" hidden="1">
      <c r="A22" s="259" t="s">
        <v>991</v>
      </c>
      <c r="B22" s="259"/>
      <c r="C22" s="259"/>
      <c r="D22" s="270">
        <v>0</v>
      </c>
      <c r="E22" s="270">
        <v>0</v>
      </c>
      <c r="F22" s="270">
        <v>0</v>
      </c>
      <c r="G22" s="270">
        <v>0</v>
      </c>
      <c r="H22" s="270">
        <v>0</v>
      </c>
      <c r="I22" s="270">
        <f>SUM(D22:H22)</f>
        <v>0</v>
      </c>
      <c r="J22" s="260"/>
    </row>
    <row r="23" spans="1:10" ht="21" customHeight="1" hidden="1">
      <c r="A23" s="259" t="s">
        <v>984</v>
      </c>
      <c r="B23" s="259"/>
      <c r="C23" s="259"/>
      <c r="D23" s="269">
        <f>SUM(D20:D22)</f>
        <v>0</v>
      </c>
      <c r="E23" s="269">
        <f>SUM(E20:E22)</f>
        <v>0</v>
      </c>
      <c r="F23" s="269">
        <f>SUM(F20:F22)</f>
        <v>0</v>
      </c>
      <c r="G23" s="269">
        <f>SUM(G20:G22)</f>
        <v>0</v>
      </c>
      <c r="H23" s="269">
        <f>SUM(H20:H22)</f>
        <v>0</v>
      </c>
      <c r="I23" s="269">
        <f>SUM(D23:H23)</f>
        <v>0</v>
      </c>
      <c r="J23" s="260"/>
    </row>
    <row r="24" spans="1:10" ht="26.25" customHeight="1">
      <c r="A24" s="259" t="s">
        <v>992</v>
      </c>
      <c r="B24" s="259"/>
      <c r="C24" s="259"/>
      <c r="D24" s="270"/>
      <c r="E24" s="270"/>
      <c r="F24" s="270"/>
      <c r="G24" s="270"/>
      <c r="H24" s="270"/>
      <c r="I24" s="271"/>
      <c r="J24" s="260"/>
    </row>
    <row r="25" spans="1:10" ht="26.25" customHeight="1" thickBot="1">
      <c r="A25" s="259" t="s">
        <v>985</v>
      </c>
      <c r="B25" s="259"/>
      <c r="C25" s="274">
        <f aca="true" t="shared" si="2" ref="C25:I25">SUM(C9-C15-C20)</f>
        <v>239925570.36</v>
      </c>
      <c r="D25" s="274">
        <f t="shared" si="2"/>
        <v>473560856.46999997</v>
      </c>
      <c r="E25" s="274">
        <f t="shared" si="2"/>
        <v>34139963.02000001</v>
      </c>
      <c r="F25" s="274">
        <f t="shared" si="2"/>
        <v>12761743.939999998</v>
      </c>
      <c r="G25" s="274">
        <f t="shared" si="2"/>
        <v>37165548</v>
      </c>
      <c r="H25" s="274">
        <f t="shared" si="2"/>
        <v>27199990.85</v>
      </c>
      <c r="I25" s="274">
        <f t="shared" si="2"/>
        <v>824753672.64</v>
      </c>
      <c r="J25" s="260"/>
    </row>
    <row r="26" spans="1:10" ht="26.25" customHeight="1" thickBot="1" thickTop="1">
      <c r="A26" s="42" t="s">
        <v>39</v>
      </c>
      <c r="B26" s="259"/>
      <c r="C26" s="274">
        <f aca="true" t="shared" si="3" ref="C26:I26">C13-C18-C23</f>
        <v>240098748.64000002</v>
      </c>
      <c r="D26" s="274">
        <f t="shared" si="3"/>
        <v>457611892.9099999</v>
      </c>
      <c r="E26" s="274">
        <f t="shared" si="3"/>
        <v>48758106.56</v>
      </c>
      <c r="F26" s="274">
        <f t="shared" si="3"/>
        <v>12181259.409999996</v>
      </c>
      <c r="G26" s="274">
        <f t="shared" si="3"/>
        <v>34205970.77999997</v>
      </c>
      <c r="H26" s="274">
        <f t="shared" si="3"/>
        <v>135804353.45</v>
      </c>
      <c r="I26" s="274">
        <f t="shared" si="3"/>
        <v>928660331.7499998</v>
      </c>
      <c r="J26" s="260"/>
    </row>
    <row r="27" spans="1:10" ht="12.75" customHeight="1" thickTop="1">
      <c r="A27" s="259"/>
      <c r="B27" s="259"/>
      <c r="C27" s="259"/>
      <c r="D27" s="275"/>
      <c r="E27" s="275"/>
      <c r="F27" s="275"/>
      <c r="G27" s="275"/>
      <c r="H27" s="275"/>
      <c r="I27" s="340"/>
      <c r="J27" s="260"/>
    </row>
    <row r="28" spans="1:10" ht="26.25" customHeight="1">
      <c r="A28" s="261" t="s">
        <v>40</v>
      </c>
      <c r="B28" s="259"/>
      <c r="C28" s="259"/>
      <c r="D28" s="275"/>
      <c r="E28" s="275"/>
      <c r="F28" s="275"/>
      <c r="G28" s="275"/>
      <c r="H28" s="275"/>
      <c r="I28" s="275"/>
      <c r="J28" s="260"/>
    </row>
    <row r="29" spans="1:10" ht="26.25" customHeight="1">
      <c r="A29" s="261" t="s">
        <v>41</v>
      </c>
      <c r="B29" s="259"/>
      <c r="C29" s="259"/>
      <c r="D29" s="275"/>
      <c r="E29" s="275"/>
      <c r="F29" s="275"/>
      <c r="G29" s="275"/>
      <c r="H29" s="275"/>
      <c r="I29" s="275"/>
      <c r="J29" s="260"/>
    </row>
    <row r="30" spans="1:10" ht="24" customHeight="1">
      <c r="A30" s="261" t="s">
        <v>42</v>
      </c>
      <c r="B30" s="259"/>
      <c r="C30" s="259"/>
      <c r="D30" s="275"/>
      <c r="E30" s="275"/>
      <c r="F30" s="275"/>
      <c r="G30" s="275"/>
      <c r="H30" s="275"/>
      <c r="I30" s="275"/>
      <c r="J30" s="260"/>
    </row>
  </sheetData>
  <sheetProtection/>
  <printOptions/>
  <pageMargins left="0.9448818897637796" right="0" top="0.42" bottom="0.29" header="0.11811023622047245" footer="0.11811023622047245"/>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J82"/>
  <sheetViews>
    <sheetView view="pageBreakPreview" zoomScale="80" zoomScaleSheetLayoutView="80" zoomScalePageLayoutView="0" workbookViewId="0" topLeftCell="A67">
      <selection activeCell="A53" sqref="A53"/>
    </sheetView>
  </sheetViews>
  <sheetFormatPr defaultColWidth="9.140625" defaultRowHeight="25.5" customHeight="1"/>
  <cols>
    <col min="1" max="1" width="17.7109375" style="403" customWidth="1"/>
    <col min="2" max="2" width="18.00390625" style="403" customWidth="1"/>
    <col min="3" max="3" width="16.140625" style="403" customWidth="1"/>
    <col min="4" max="4" width="16.57421875" style="403" bestFit="1" customWidth="1"/>
    <col min="5" max="5" width="2.7109375" style="403" customWidth="1"/>
    <col min="6" max="6" width="15.57421875" style="403" bestFit="1" customWidth="1"/>
    <col min="7" max="7" width="2.7109375" style="403" customWidth="1"/>
    <col min="8" max="8" width="19.8515625" style="403" customWidth="1"/>
    <col min="9" max="9" width="20.140625" style="403" customWidth="1"/>
    <col min="10" max="10" width="6.00390625" style="403" customWidth="1"/>
    <col min="11" max="16384" width="9.140625" style="403" customWidth="1"/>
  </cols>
  <sheetData>
    <row r="1" spans="1:9" ht="24" customHeight="1">
      <c r="A1" s="404" t="s">
        <v>1110</v>
      </c>
      <c r="B1" s="405"/>
      <c r="C1" s="405"/>
      <c r="D1" s="405"/>
      <c r="E1" s="405"/>
      <c r="F1" s="405"/>
      <c r="G1" s="405"/>
      <c r="H1" s="405"/>
      <c r="I1" s="405"/>
    </row>
    <row r="2" spans="1:9" ht="24" customHeight="1">
      <c r="A2" s="404"/>
      <c r="B2" s="405"/>
      <c r="C2" s="405"/>
      <c r="D2" s="405"/>
      <c r="E2" s="405"/>
      <c r="F2" s="405"/>
      <c r="G2" s="405"/>
      <c r="H2" s="405"/>
      <c r="I2" s="405"/>
    </row>
    <row r="3" spans="1:8" ht="24" customHeight="1">
      <c r="A3" s="406" t="s">
        <v>87</v>
      </c>
      <c r="B3" s="402"/>
      <c r="C3" s="407"/>
      <c r="D3" s="402"/>
      <c r="E3" s="402"/>
      <c r="F3" s="402"/>
      <c r="G3" s="402"/>
      <c r="H3" s="402"/>
    </row>
    <row r="4" spans="1:2" ht="24" customHeight="1">
      <c r="A4" s="401" t="s">
        <v>88</v>
      </c>
      <c r="B4" s="402"/>
    </row>
    <row r="5" spans="1:9" ht="24" customHeight="1">
      <c r="A5" s="342"/>
      <c r="B5" s="343"/>
      <c r="C5" s="343"/>
      <c r="D5" s="343"/>
      <c r="E5" s="343"/>
      <c r="F5" s="341"/>
      <c r="G5" s="341"/>
      <c r="H5" s="341"/>
      <c r="I5" s="345" t="s">
        <v>776</v>
      </c>
    </row>
    <row r="6" spans="1:9" ht="24" customHeight="1">
      <c r="A6" s="341"/>
      <c r="B6" s="346" t="s">
        <v>428</v>
      </c>
      <c r="C6" s="346"/>
      <c r="D6" s="346"/>
      <c r="E6" s="346"/>
      <c r="F6" s="346"/>
      <c r="G6" s="346"/>
      <c r="H6" s="346"/>
      <c r="I6" s="346"/>
    </row>
    <row r="7" spans="1:9" ht="24" customHeight="1">
      <c r="A7" s="359"/>
      <c r="B7" s="360"/>
      <c r="C7" s="348" t="s">
        <v>24</v>
      </c>
      <c r="D7" s="361"/>
      <c r="E7" s="657"/>
      <c r="F7" s="360"/>
      <c r="G7" s="360"/>
      <c r="H7" s="348" t="s">
        <v>919</v>
      </c>
      <c r="I7" s="361"/>
    </row>
    <row r="8" spans="1:9" ht="24" customHeight="1">
      <c r="A8" s="341"/>
      <c r="B8" s="362" t="s">
        <v>354</v>
      </c>
      <c r="C8" s="362" t="s">
        <v>355</v>
      </c>
      <c r="D8" s="410" t="s">
        <v>722</v>
      </c>
      <c r="E8" s="658"/>
      <c r="F8" s="362" t="s">
        <v>354</v>
      </c>
      <c r="G8" s="362"/>
      <c r="H8" s="362" t="s">
        <v>355</v>
      </c>
      <c r="I8" s="410" t="s">
        <v>722</v>
      </c>
    </row>
    <row r="9" spans="1:9" ht="24" customHeight="1">
      <c r="A9" s="341" t="s">
        <v>356</v>
      </c>
      <c r="B9" s="363">
        <v>64565160.44</v>
      </c>
      <c r="C9" s="363">
        <v>12641516.27</v>
      </c>
      <c r="D9" s="600">
        <f>SUM(B9:C9)</f>
        <v>77206676.71</v>
      </c>
      <c r="E9" s="601"/>
      <c r="F9" s="363">
        <v>64565160.44</v>
      </c>
      <c r="G9" s="363"/>
      <c r="H9" s="363">
        <v>12641516.27</v>
      </c>
      <c r="I9" s="363">
        <f>SUM(F9:H9)</f>
        <v>77206676.71</v>
      </c>
    </row>
    <row r="10" spans="1:9" ht="24" customHeight="1">
      <c r="A10" s="341" t="s">
        <v>357</v>
      </c>
      <c r="B10" s="408">
        <v>257637854.82</v>
      </c>
      <c r="C10" s="408">
        <v>2912144.09</v>
      </c>
      <c r="D10" s="601">
        <f>SUM(B10:C10)</f>
        <v>260549998.91</v>
      </c>
      <c r="E10" s="601"/>
      <c r="F10" s="408">
        <v>220356805.49</v>
      </c>
      <c r="G10" s="408"/>
      <c r="H10" s="408">
        <v>0</v>
      </c>
      <c r="I10" s="408">
        <f>SUM(F10:H10)</f>
        <v>220356805.49</v>
      </c>
    </row>
    <row r="11" spans="1:9" ht="24" customHeight="1">
      <c r="A11" s="341" t="s">
        <v>358</v>
      </c>
      <c r="B11" s="408">
        <v>4028000</v>
      </c>
      <c r="C11" s="408">
        <v>0</v>
      </c>
      <c r="D11" s="601">
        <f>SUM(B11:C11)</f>
        <v>4028000</v>
      </c>
      <c r="E11" s="601"/>
      <c r="F11" s="408">
        <v>4028000</v>
      </c>
      <c r="G11" s="408"/>
      <c r="H11" s="408">
        <v>0</v>
      </c>
      <c r="I11" s="408">
        <f>SUM(F11:H11)</f>
        <v>4028000</v>
      </c>
    </row>
    <row r="12" spans="1:9" ht="24" customHeight="1">
      <c r="A12" s="341" t="s">
        <v>359</v>
      </c>
      <c r="B12" s="408">
        <v>2825500</v>
      </c>
      <c r="C12" s="408">
        <v>0</v>
      </c>
      <c r="D12" s="601">
        <f>SUM(B12:C12)</f>
        <v>2825500</v>
      </c>
      <c r="E12" s="601"/>
      <c r="F12" s="408">
        <v>2825500</v>
      </c>
      <c r="G12" s="408"/>
      <c r="H12" s="408">
        <v>0</v>
      </c>
      <c r="I12" s="408">
        <f>SUM(F12:H12)</f>
        <v>2825500</v>
      </c>
    </row>
    <row r="13" spans="1:9" ht="24" customHeight="1">
      <c r="A13" s="341" t="s">
        <v>228</v>
      </c>
      <c r="B13" s="365">
        <v>5550000</v>
      </c>
      <c r="C13" s="365">
        <v>3993125.78</v>
      </c>
      <c r="D13" s="602">
        <f>SUM(B13:C13)</f>
        <v>9543125.78</v>
      </c>
      <c r="E13" s="601"/>
      <c r="F13" s="365">
        <v>5550000</v>
      </c>
      <c r="G13" s="365"/>
      <c r="H13" s="365">
        <v>3993125.78</v>
      </c>
      <c r="I13" s="365">
        <f>SUM(F13:H13)</f>
        <v>9543125.78</v>
      </c>
    </row>
    <row r="14" spans="1:9" ht="24" customHeight="1">
      <c r="A14" s="341" t="s">
        <v>360</v>
      </c>
      <c r="B14" s="601">
        <f>SUM(B9:B13)</f>
        <v>334606515.26</v>
      </c>
      <c r="C14" s="601">
        <f aca="true" t="shared" si="0" ref="C14:I14">SUM(C9:C13)</f>
        <v>19546786.14</v>
      </c>
      <c r="D14" s="601">
        <f>SUM(D9:D13)</f>
        <v>354153301.4</v>
      </c>
      <c r="E14" s="601"/>
      <c r="F14" s="364">
        <f t="shared" si="0"/>
        <v>297325465.93</v>
      </c>
      <c r="G14" s="364"/>
      <c r="H14" s="364">
        <f t="shared" si="0"/>
        <v>16634642.049999999</v>
      </c>
      <c r="I14" s="408">
        <f t="shared" si="0"/>
        <v>313960107.97999996</v>
      </c>
    </row>
    <row r="15" spans="1:9" ht="24" customHeight="1">
      <c r="A15" s="341" t="s">
        <v>234</v>
      </c>
      <c r="B15" s="603"/>
      <c r="C15" s="603"/>
      <c r="D15" s="366">
        <v>-5805140.73</v>
      </c>
      <c r="E15" s="366"/>
      <c r="F15" s="364"/>
      <c r="G15" s="364"/>
      <c r="H15" s="364"/>
      <c r="I15" s="366">
        <v>-5805140.73</v>
      </c>
    </row>
    <row r="16" spans="1:9" ht="24" customHeight="1" thickBot="1">
      <c r="A16" s="341" t="s">
        <v>361</v>
      </c>
      <c r="B16" s="603"/>
      <c r="C16" s="603"/>
      <c r="D16" s="604">
        <f>SUM(D14:D15)</f>
        <v>348348160.66999996</v>
      </c>
      <c r="E16" s="601"/>
      <c r="F16" s="364"/>
      <c r="G16" s="364"/>
      <c r="H16" s="364"/>
      <c r="I16" s="367">
        <f>SUM(I14:I15)</f>
        <v>308154967.24999994</v>
      </c>
    </row>
    <row r="17" spans="1:9" ht="24" customHeight="1" thickTop="1">
      <c r="A17" s="341" t="s">
        <v>200</v>
      </c>
      <c r="B17" s="603"/>
      <c r="C17" s="603"/>
      <c r="D17" s="601"/>
      <c r="E17" s="601"/>
      <c r="F17" s="364"/>
      <c r="G17" s="364"/>
      <c r="H17" s="364"/>
      <c r="I17" s="408"/>
    </row>
    <row r="18" spans="1:9" ht="24" customHeight="1">
      <c r="A18" s="341" t="s">
        <v>201</v>
      </c>
      <c r="B18" s="603"/>
      <c r="C18" s="603"/>
      <c r="D18" s="601"/>
      <c r="E18" s="601"/>
      <c r="F18" s="364"/>
      <c r="G18" s="364"/>
      <c r="H18" s="364"/>
      <c r="I18" s="408"/>
    </row>
    <row r="19" spans="1:8" ht="24" customHeight="1">
      <c r="A19" s="401" t="s">
        <v>97</v>
      </c>
      <c r="B19" s="402"/>
      <c r="C19" s="402"/>
      <c r="D19" s="402"/>
      <c r="E19" s="402"/>
      <c r="F19" s="402"/>
      <c r="G19" s="402"/>
      <c r="H19" s="402"/>
    </row>
    <row r="20" spans="1:9" ht="24" customHeight="1">
      <c r="A20" s="402"/>
      <c r="B20" s="402"/>
      <c r="D20" s="402"/>
      <c r="E20" s="402"/>
      <c r="F20" s="402"/>
      <c r="G20" s="402"/>
      <c r="H20" s="402"/>
      <c r="I20" s="345" t="s">
        <v>776</v>
      </c>
    </row>
    <row r="21" spans="1:9" ht="24" customHeight="1">
      <c r="A21" s="409"/>
      <c r="B21" s="409"/>
      <c r="D21" s="410" t="s">
        <v>365</v>
      </c>
      <c r="E21" s="410"/>
      <c r="F21" s="410" t="s">
        <v>777</v>
      </c>
      <c r="G21" s="410"/>
      <c r="H21" s="410" t="s">
        <v>367</v>
      </c>
      <c r="I21" s="410" t="s">
        <v>722</v>
      </c>
    </row>
    <row r="22" spans="1:9" ht="24" customHeight="1">
      <c r="A22" s="409"/>
      <c r="B22" s="409"/>
      <c r="D22" s="411" t="s">
        <v>366</v>
      </c>
      <c r="E22" s="411"/>
      <c r="F22" s="411"/>
      <c r="G22" s="411"/>
      <c r="H22" s="411" t="s">
        <v>445</v>
      </c>
      <c r="I22" s="411"/>
    </row>
    <row r="23" spans="1:9" ht="24" customHeight="1">
      <c r="A23" s="402" t="s">
        <v>406</v>
      </c>
      <c r="B23" s="402"/>
      <c r="D23" s="412"/>
      <c r="E23" s="412"/>
      <c r="F23" s="412"/>
      <c r="G23" s="412"/>
      <c r="H23" s="412"/>
      <c r="I23" s="402"/>
    </row>
    <row r="24" spans="1:9" ht="24" customHeight="1">
      <c r="A24" s="402" t="s">
        <v>985</v>
      </c>
      <c r="B24" s="402"/>
      <c r="D24" s="413">
        <v>575809585.16</v>
      </c>
      <c r="E24" s="413"/>
      <c r="F24" s="414">
        <v>287601555.53</v>
      </c>
      <c r="G24" s="413"/>
      <c r="H24" s="414">
        <v>9363163.99</v>
      </c>
      <c r="I24" s="413">
        <f>SUM(D24:H24)</f>
        <v>872774304.68</v>
      </c>
    </row>
    <row r="25" spans="1:9" ht="24" customHeight="1">
      <c r="A25" s="402" t="s">
        <v>362</v>
      </c>
      <c r="B25" s="402"/>
      <c r="D25" s="414">
        <v>146379557.22</v>
      </c>
      <c r="E25" s="414"/>
      <c r="F25" s="414">
        <v>1400947.09</v>
      </c>
      <c r="G25" s="414"/>
      <c r="H25" s="414">
        <f>10183447.1+15755182.37</f>
        <v>25938629.47</v>
      </c>
      <c r="I25" s="413">
        <f>SUM(D25:H25)</f>
        <v>173719133.78</v>
      </c>
    </row>
    <row r="26" spans="1:9" ht="24" customHeight="1">
      <c r="A26" s="415" t="s">
        <v>363</v>
      </c>
      <c r="B26" s="415"/>
      <c r="D26" s="414">
        <v>0</v>
      </c>
      <c r="E26" s="414"/>
      <c r="F26" s="414">
        <v>12081740.8</v>
      </c>
      <c r="G26" s="413"/>
      <c r="H26" s="414">
        <v>-12081740.8</v>
      </c>
      <c r="I26" s="413">
        <f>SUM(D26:H26)</f>
        <v>0</v>
      </c>
    </row>
    <row r="27" spans="1:9" ht="24" customHeight="1">
      <c r="A27" s="402" t="s">
        <v>39</v>
      </c>
      <c r="B27" s="402"/>
      <c r="D27" s="417">
        <f>SUM(D24:D26)</f>
        <v>722189142.38</v>
      </c>
      <c r="E27" s="417"/>
      <c r="F27" s="417">
        <f>SUM(F24:F26)</f>
        <v>301084243.41999996</v>
      </c>
      <c r="G27" s="417"/>
      <c r="H27" s="417">
        <f>SUM(H24:H26)</f>
        <v>23220052.66</v>
      </c>
      <c r="I27" s="417">
        <f>SUM(I24:I26)</f>
        <v>1046493438.4599999</v>
      </c>
    </row>
    <row r="28" spans="1:9" ht="24" customHeight="1">
      <c r="A28" s="402" t="s">
        <v>986</v>
      </c>
      <c r="B28" s="402"/>
      <c r="D28" s="418"/>
      <c r="E28" s="418"/>
      <c r="F28" s="418"/>
      <c r="G28" s="418"/>
      <c r="H28" s="418"/>
      <c r="I28" s="419"/>
    </row>
    <row r="29" spans="1:9" ht="24" customHeight="1">
      <c r="A29" s="402" t="s">
        <v>985</v>
      </c>
      <c r="B29" s="402"/>
      <c r="D29" s="414">
        <v>0</v>
      </c>
      <c r="E29" s="414"/>
      <c r="F29" s="414">
        <v>152954009.3</v>
      </c>
      <c r="G29" s="414"/>
      <c r="H29" s="414">
        <v>0</v>
      </c>
      <c r="I29" s="414">
        <f aca="true" t="shared" si="1" ref="I29:I35">SUM(D29:H29)</f>
        <v>152954009.3</v>
      </c>
    </row>
    <row r="30" spans="1:9" ht="24" customHeight="1">
      <c r="A30" s="416" t="s">
        <v>446</v>
      </c>
      <c r="B30" s="402"/>
      <c r="D30" s="414">
        <v>0</v>
      </c>
      <c r="E30" s="414"/>
      <c r="F30" s="414">
        <v>10314353.61</v>
      </c>
      <c r="G30" s="414"/>
      <c r="H30" s="414">
        <v>0</v>
      </c>
      <c r="I30" s="414">
        <f>SUM(D30:H30)</f>
        <v>10314353.61</v>
      </c>
    </row>
    <row r="31" spans="1:9" ht="24" customHeight="1">
      <c r="A31" s="416" t="s">
        <v>364</v>
      </c>
      <c r="B31" s="402"/>
      <c r="D31" s="671">
        <v>1389001.07</v>
      </c>
      <c r="E31" s="671"/>
      <c r="F31" s="671">
        <v>0</v>
      </c>
      <c r="G31" s="671"/>
      <c r="H31" s="671">
        <v>0</v>
      </c>
      <c r="I31" s="414">
        <f>SUM(D31:H31)</f>
        <v>1389001.07</v>
      </c>
    </row>
    <row r="32" spans="1:9" ht="24" customHeight="1">
      <c r="A32" s="402" t="s">
        <v>43</v>
      </c>
      <c r="B32" s="402"/>
      <c r="D32" s="417">
        <f>SUM(D29:D31)</f>
        <v>1389001.07</v>
      </c>
      <c r="E32" s="420"/>
      <c r="F32" s="417">
        <f>SUM(F29:F31)</f>
        <v>163268362.91000003</v>
      </c>
      <c r="G32" s="420"/>
      <c r="H32" s="417">
        <f>SUM(H29:H31)</f>
        <v>0</v>
      </c>
      <c r="I32" s="417">
        <f>SUM(I29:I31)</f>
        <v>164657363.98000002</v>
      </c>
    </row>
    <row r="33" spans="1:9" ht="24" customHeight="1">
      <c r="A33" s="402" t="s">
        <v>235</v>
      </c>
      <c r="B33" s="402"/>
      <c r="D33" s="418"/>
      <c r="E33" s="418"/>
      <c r="F33" s="418"/>
      <c r="G33" s="418"/>
      <c r="H33" s="418"/>
      <c r="I33" s="419"/>
    </row>
    <row r="34" spans="1:9" ht="24" customHeight="1">
      <c r="A34" s="402" t="s">
        <v>985</v>
      </c>
      <c r="B34" s="402"/>
      <c r="D34" s="414">
        <v>58838087.68</v>
      </c>
      <c r="E34" s="414"/>
      <c r="F34" s="414">
        <v>0</v>
      </c>
      <c r="G34" s="414"/>
      <c r="H34" s="414">
        <v>0</v>
      </c>
      <c r="I34" s="414">
        <f t="shared" si="1"/>
        <v>58838087.68</v>
      </c>
    </row>
    <row r="35" spans="1:9" ht="24" customHeight="1">
      <c r="A35" s="402" t="s">
        <v>134</v>
      </c>
      <c r="B35" s="402"/>
      <c r="D35" s="414">
        <v>57210978.02</v>
      </c>
      <c r="E35" s="414"/>
      <c r="F35" s="414">
        <v>0</v>
      </c>
      <c r="G35" s="414"/>
      <c r="H35" s="414">
        <v>0</v>
      </c>
      <c r="I35" s="414">
        <f t="shared" si="1"/>
        <v>57210978.02</v>
      </c>
    </row>
    <row r="36" spans="1:9" ht="24" customHeight="1">
      <c r="A36" s="402" t="s">
        <v>39</v>
      </c>
      <c r="B36" s="402"/>
      <c r="D36" s="417">
        <f>SUM(D34:D35)</f>
        <v>116049065.7</v>
      </c>
      <c r="E36" s="417"/>
      <c r="F36" s="417">
        <f>SUM(F34:F35)</f>
        <v>0</v>
      </c>
      <c r="G36" s="417"/>
      <c r="H36" s="417">
        <f>SUM(H34:H35)</f>
        <v>0</v>
      </c>
      <c r="I36" s="417">
        <f>SUM(I34:I35)</f>
        <v>116049065.7</v>
      </c>
    </row>
    <row r="37" spans="1:9" ht="24" customHeight="1">
      <c r="A37" s="402" t="s">
        <v>254</v>
      </c>
      <c r="B37" s="402"/>
      <c r="D37" s="418"/>
      <c r="E37" s="418"/>
      <c r="F37" s="418"/>
      <c r="G37" s="418"/>
      <c r="H37" s="418"/>
      <c r="I37" s="419"/>
    </row>
    <row r="38" spans="1:9" ht="24" customHeight="1" thickBot="1">
      <c r="A38" s="402" t="s">
        <v>985</v>
      </c>
      <c r="B38" s="402"/>
      <c r="D38" s="421">
        <f>SUM(D24-D29-D34)</f>
        <v>516971497.47999996</v>
      </c>
      <c r="E38" s="421"/>
      <c r="F38" s="421">
        <f>SUM(F24-F29-F34)</f>
        <v>134647546.22999996</v>
      </c>
      <c r="G38" s="421"/>
      <c r="H38" s="421">
        <f>SUM(H24-H29-H34)</f>
        <v>9363163.99</v>
      </c>
      <c r="I38" s="421">
        <f>SUM(I24-I29-I34)</f>
        <v>660982207.6999999</v>
      </c>
    </row>
    <row r="39" spans="1:9" ht="24" customHeight="1" thickBot="1" thickTop="1">
      <c r="A39" s="402" t="s">
        <v>43</v>
      </c>
      <c r="B39" s="402"/>
      <c r="D39" s="421">
        <f>D27-D32-D36</f>
        <v>604751075.6099999</v>
      </c>
      <c r="E39" s="421"/>
      <c r="F39" s="421">
        <f>F27-F32-F36</f>
        <v>137815880.50999993</v>
      </c>
      <c r="G39" s="421"/>
      <c r="H39" s="421">
        <f>H27-H32-H36</f>
        <v>23220052.66</v>
      </c>
      <c r="I39" s="421">
        <f>I27-I32-I36</f>
        <v>765787008.7799999</v>
      </c>
    </row>
    <row r="40" spans="1:9" ht="24" customHeight="1" thickTop="1">
      <c r="A40" s="401" t="s">
        <v>44</v>
      </c>
      <c r="B40" s="402"/>
      <c r="D40" s="422"/>
      <c r="E40" s="422"/>
      <c r="F40" s="422"/>
      <c r="G40" s="422"/>
      <c r="H40" s="422"/>
      <c r="I40" s="422"/>
    </row>
    <row r="41" spans="1:9" ht="24" customHeight="1">
      <c r="A41" s="402" t="s">
        <v>45</v>
      </c>
      <c r="B41" s="402"/>
      <c r="C41" s="401"/>
      <c r="D41" s="401"/>
      <c r="E41" s="401"/>
      <c r="F41" s="401"/>
      <c r="G41" s="401"/>
      <c r="H41" s="419"/>
      <c r="I41" s="431"/>
    </row>
    <row r="42" spans="1:8" ht="24" customHeight="1">
      <c r="A42" s="341" t="s">
        <v>205</v>
      </c>
      <c r="B42" s="402"/>
      <c r="C42" s="401"/>
      <c r="D42" s="401"/>
      <c r="E42" s="401"/>
      <c r="F42" s="401"/>
      <c r="G42" s="401"/>
      <c r="H42" s="423"/>
    </row>
    <row r="43" spans="1:8" ht="24" customHeight="1">
      <c r="A43" s="402" t="s">
        <v>206</v>
      </c>
      <c r="B43" s="402"/>
      <c r="C43" s="401"/>
      <c r="D43" s="401"/>
      <c r="E43" s="401"/>
      <c r="F43" s="401"/>
      <c r="G43" s="401"/>
      <c r="H43" s="423"/>
    </row>
    <row r="44" spans="1:8" ht="24" customHeight="1">
      <c r="A44" s="402"/>
      <c r="B44" s="402"/>
      <c r="C44" s="401"/>
      <c r="D44" s="401"/>
      <c r="E44" s="401"/>
      <c r="F44" s="401"/>
      <c r="G44" s="401"/>
      <c r="H44" s="423"/>
    </row>
    <row r="45" spans="1:9" ht="27" customHeight="1">
      <c r="A45" s="404" t="s">
        <v>1060</v>
      </c>
      <c r="B45" s="405"/>
      <c r="C45" s="405"/>
      <c r="D45" s="405"/>
      <c r="E45" s="405"/>
      <c r="F45" s="405"/>
      <c r="G45" s="405"/>
      <c r="H45" s="405"/>
      <c r="I45" s="405"/>
    </row>
    <row r="46" spans="1:9" ht="27" customHeight="1">
      <c r="A46" s="369"/>
      <c r="B46" s="369"/>
      <c r="C46" s="370"/>
      <c r="D46" s="370"/>
      <c r="E46" s="370"/>
      <c r="F46" s="370"/>
      <c r="G46" s="370"/>
      <c r="H46" s="370"/>
      <c r="I46" s="370"/>
    </row>
    <row r="47" spans="1:9" ht="27" customHeight="1">
      <c r="A47" s="406" t="s">
        <v>86</v>
      </c>
      <c r="B47" s="369"/>
      <c r="C47" s="370"/>
      <c r="D47" s="370"/>
      <c r="E47" s="370"/>
      <c r="F47" s="370"/>
      <c r="G47" s="370"/>
      <c r="H47" s="370"/>
      <c r="I47" s="370"/>
    </row>
    <row r="48" spans="1:9" ht="27" customHeight="1">
      <c r="A48" s="424"/>
      <c r="B48" s="424"/>
      <c r="C48" s="425"/>
      <c r="D48" s="425"/>
      <c r="E48" s="425"/>
      <c r="F48" s="425"/>
      <c r="G48" s="425"/>
      <c r="H48" s="535" t="s">
        <v>429</v>
      </c>
      <c r="I48" s="353"/>
    </row>
    <row r="49" spans="1:9" ht="27" customHeight="1">
      <c r="A49" s="424"/>
      <c r="B49" s="424"/>
      <c r="C49" s="425"/>
      <c r="D49" s="425"/>
      <c r="E49" s="425"/>
      <c r="F49" s="425"/>
      <c r="G49" s="425"/>
      <c r="H49" s="354" t="s">
        <v>369</v>
      </c>
      <c r="I49" s="355"/>
    </row>
    <row r="50" spans="1:9" ht="27" customHeight="1">
      <c r="A50" s="424"/>
      <c r="B50" s="424"/>
      <c r="C50" s="425"/>
      <c r="D50" s="425"/>
      <c r="E50" s="425"/>
      <c r="F50" s="425"/>
      <c r="G50" s="425"/>
      <c r="H50" s="356" t="s">
        <v>24</v>
      </c>
      <c r="I50" s="357" t="s">
        <v>919</v>
      </c>
    </row>
    <row r="51" spans="1:9" ht="27" customHeight="1">
      <c r="A51" s="347" t="s">
        <v>370</v>
      </c>
      <c r="B51" s="424"/>
      <c r="C51" s="425"/>
      <c r="D51" s="425"/>
      <c r="E51" s="425"/>
      <c r="F51" s="425"/>
      <c r="G51" s="425"/>
      <c r="H51" s="672">
        <v>348348160.67</v>
      </c>
      <c r="I51" s="426">
        <v>308154967.25</v>
      </c>
    </row>
    <row r="52" spans="1:9" ht="27" customHeight="1">
      <c r="A52" s="347" t="s">
        <v>407</v>
      </c>
      <c r="B52" s="424"/>
      <c r="C52" s="425"/>
      <c r="D52" s="425"/>
      <c r="E52" s="425"/>
      <c r="F52" s="425"/>
      <c r="G52" s="425"/>
      <c r="H52" s="765">
        <v>765787008.78</v>
      </c>
      <c r="I52" s="427">
        <v>660982207.6999999</v>
      </c>
    </row>
    <row r="53" spans="1:9" ht="27" customHeight="1" thickBot="1">
      <c r="A53" s="347" t="s">
        <v>371</v>
      </c>
      <c r="B53" s="428"/>
      <c r="C53" s="429"/>
      <c r="D53" s="429"/>
      <c r="E53" s="429"/>
      <c r="F53" s="429"/>
      <c r="G53" s="429"/>
      <c r="H53" s="605">
        <f>SUM(H51:H52)</f>
        <v>1114135169.45</v>
      </c>
      <c r="I53" s="430">
        <f>SUM(I51:I52)</f>
        <v>969137174.9499999</v>
      </c>
    </row>
    <row r="54" spans="1:9" ht="27" customHeight="1" thickTop="1">
      <c r="A54" s="369"/>
      <c r="B54" s="369"/>
      <c r="C54" s="370"/>
      <c r="D54" s="370"/>
      <c r="E54" s="370"/>
      <c r="F54" s="370"/>
      <c r="G54" s="370"/>
      <c r="H54" s="370"/>
      <c r="I54" s="370"/>
    </row>
    <row r="55" spans="1:10" ht="27" customHeight="1">
      <c r="A55" s="347" t="s">
        <v>136</v>
      </c>
      <c r="B55" s="347"/>
      <c r="C55" s="341"/>
      <c r="D55" s="347"/>
      <c r="E55" s="347"/>
      <c r="F55" s="347"/>
      <c r="G55" s="347"/>
      <c r="H55" s="627"/>
      <c r="I55" s="627"/>
      <c r="J55" s="431"/>
    </row>
    <row r="56" spans="1:10" ht="27" customHeight="1">
      <c r="A56" s="347" t="s">
        <v>135</v>
      </c>
      <c r="B56" s="347"/>
      <c r="C56" s="347"/>
      <c r="D56" s="347"/>
      <c r="E56" s="347"/>
      <c r="F56" s="347"/>
      <c r="G56" s="347"/>
      <c r="H56" s="347"/>
      <c r="I56" s="347"/>
      <c r="J56" s="431"/>
    </row>
    <row r="57" spans="1:9" ht="27" customHeight="1">
      <c r="A57" s="347"/>
      <c r="B57" s="347"/>
      <c r="C57" s="347"/>
      <c r="D57" s="535" t="s">
        <v>429</v>
      </c>
      <c r="E57" s="535"/>
      <c r="F57" s="625"/>
      <c r="G57" s="625"/>
      <c r="H57" s="625"/>
      <c r="I57" s="353"/>
    </row>
    <row r="58" spans="1:9" ht="27" customHeight="1">
      <c r="A58" s="347"/>
      <c r="B58" s="347"/>
      <c r="C58" s="347"/>
      <c r="D58" s="353" t="s">
        <v>369</v>
      </c>
      <c r="E58" s="353"/>
      <c r="F58" s="625"/>
      <c r="G58" s="625"/>
      <c r="H58" s="625"/>
      <c r="I58" s="623"/>
    </row>
    <row r="59" spans="1:9" ht="27" customHeight="1">
      <c r="A59" s="347"/>
      <c r="B59" s="347"/>
      <c r="C59" s="347"/>
      <c r="D59" s="648" t="s">
        <v>454</v>
      </c>
      <c r="E59" s="648"/>
      <c r="F59" s="649"/>
      <c r="G59" s="659"/>
      <c r="H59" s="648" t="s">
        <v>28</v>
      </c>
      <c r="I59" s="649"/>
    </row>
    <row r="60" spans="1:9" ht="27" customHeight="1">
      <c r="A60" s="341"/>
      <c r="B60" s="341"/>
      <c r="C60" s="347"/>
      <c r="D60" s="356" t="s">
        <v>24</v>
      </c>
      <c r="E60" s="624"/>
      <c r="F60" s="356" t="s">
        <v>919</v>
      </c>
      <c r="G60" s="660"/>
      <c r="H60" s="356" t="s">
        <v>24</v>
      </c>
      <c r="I60" s="356" t="s">
        <v>919</v>
      </c>
    </row>
    <row r="61" spans="1:9" ht="27" customHeight="1">
      <c r="A61" s="347" t="s">
        <v>372</v>
      </c>
      <c r="B61" s="347"/>
      <c r="C61" s="347"/>
      <c r="D61" s="341"/>
      <c r="E61" s="341"/>
      <c r="G61" s="661"/>
      <c r="H61" s="347"/>
      <c r="I61" s="606"/>
    </row>
    <row r="62" spans="1:9" ht="27" customHeight="1">
      <c r="A62" s="347" t="s">
        <v>373</v>
      </c>
      <c r="B62" s="341"/>
      <c r="C62" s="347"/>
      <c r="D62" s="672">
        <v>23105159.49</v>
      </c>
      <c r="E62" s="673"/>
      <c r="F62" s="672">
        <v>22784282.09</v>
      </c>
      <c r="G62" s="673"/>
      <c r="H62" s="672">
        <v>92791886.32</v>
      </c>
      <c r="I62" s="672">
        <v>89123284.63</v>
      </c>
    </row>
    <row r="63" spans="1:9" ht="27" customHeight="1">
      <c r="A63" s="627" t="s">
        <v>295</v>
      </c>
      <c r="B63" s="606"/>
      <c r="C63" s="347"/>
      <c r="D63" s="674">
        <v>15881325</v>
      </c>
      <c r="E63" s="674"/>
      <c r="F63" s="674">
        <v>15458985</v>
      </c>
      <c r="G63" s="673"/>
      <c r="H63" s="674">
        <v>64397480</v>
      </c>
      <c r="I63" s="674">
        <v>58221812.52</v>
      </c>
    </row>
    <row r="64" spans="1:9" ht="27" customHeight="1" thickBot="1">
      <c r="A64" s="347" t="s">
        <v>374</v>
      </c>
      <c r="B64" s="347"/>
      <c r="C64" s="347"/>
      <c r="D64" s="626">
        <f>SUM(D62:D63)</f>
        <v>38986484.489999995</v>
      </c>
      <c r="E64" s="626"/>
      <c r="F64" s="626">
        <f>SUM(F62:F63)</f>
        <v>38243267.09</v>
      </c>
      <c r="G64" s="662"/>
      <c r="H64" s="626">
        <f>SUM(H62:H63)</f>
        <v>157189366.32</v>
      </c>
      <c r="I64" s="626">
        <f>SUM(I62:I63)</f>
        <v>147345097.15</v>
      </c>
    </row>
    <row r="65" spans="1:9" ht="27" customHeight="1" thickTop="1">
      <c r="A65" s="347" t="s">
        <v>236</v>
      </c>
      <c r="B65" s="347"/>
      <c r="C65" s="347"/>
      <c r="D65" s="606"/>
      <c r="E65" s="606"/>
      <c r="F65" s="431"/>
      <c r="G65" s="663"/>
      <c r="H65" s="627"/>
      <c r="I65" s="606"/>
    </row>
    <row r="66" spans="1:9" ht="27" customHeight="1">
      <c r="A66" s="347" t="s">
        <v>237</v>
      </c>
      <c r="B66" s="347"/>
      <c r="C66" s="347"/>
      <c r="D66" s="606"/>
      <c r="E66" s="606"/>
      <c r="F66" s="431"/>
      <c r="G66" s="663"/>
      <c r="H66" s="627"/>
      <c r="I66" s="606"/>
    </row>
    <row r="67" spans="1:9" ht="27" customHeight="1">
      <c r="A67" s="347" t="s">
        <v>375</v>
      </c>
      <c r="B67" s="341"/>
      <c r="C67" s="347"/>
      <c r="D67" s="672">
        <v>16365798.57</v>
      </c>
      <c r="E67" s="673"/>
      <c r="F67" s="672">
        <v>13408207.01</v>
      </c>
      <c r="G67" s="673"/>
      <c r="H67" s="672">
        <v>58283960.95</v>
      </c>
      <c r="I67" s="672">
        <v>42354339.3</v>
      </c>
    </row>
    <row r="68" spans="1:9" ht="27" customHeight="1">
      <c r="A68" s="347" t="s">
        <v>447</v>
      </c>
      <c r="B68" s="341"/>
      <c r="C68" s="347"/>
      <c r="D68" s="675">
        <v>2669607.72</v>
      </c>
      <c r="E68" s="676"/>
      <c r="F68" s="628">
        <v>4774273.76</v>
      </c>
      <c r="G68" s="677"/>
      <c r="H68" s="675">
        <v>10314353.61</v>
      </c>
      <c r="I68" s="675">
        <v>12413856.01</v>
      </c>
    </row>
    <row r="69" spans="1:9" ht="27" customHeight="1" thickBot="1">
      <c r="A69" s="347" t="s">
        <v>238</v>
      </c>
      <c r="B69" s="347"/>
      <c r="C69" s="343"/>
      <c r="D69" s="629">
        <f>SUM(D67:D68)</f>
        <v>19035406.29</v>
      </c>
      <c r="E69" s="629"/>
      <c r="F69" s="629">
        <f>SUM(F67:F68)</f>
        <v>18182480.77</v>
      </c>
      <c r="G69" s="664"/>
      <c r="H69" s="629">
        <f>SUM(H67:H68)</f>
        <v>68598314.56</v>
      </c>
      <c r="I69" s="629">
        <f>SUM(I67:I68)</f>
        <v>54768195.309999995</v>
      </c>
    </row>
    <row r="70" ht="27" customHeight="1" thickTop="1"/>
    <row r="71" spans="1:9" s="341" customFormat="1" ht="27" customHeight="1">
      <c r="A71" s="342" t="s">
        <v>89</v>
      </c>
      <c r="B71" s="343"/>
      <c r="C71" s="343"/>
      <c r="D71" s="343"/>
      <c r="E71" s="343"/>
      <c r="I71" s="344"/>
    </row>
    <row r="72" spans="1:9" s="341" customFormat="1" ht="27" customHeight="1">
      <c r="A72" s="342"/>
      <c r="B72" s="343"/>
      <c r="C72" s="343"/>
      <c r="D72" s="343"/>
      <c r="E72" s="343"/>
      <c r="I72" s="345" t="s">
        <v>776</v>
      </c>
    </row>
    <row r="73" spans="2:10" s="341" customFormat="1" ht="27" customHeight="1">
      <c r="B73" s="535"/>
      <c r="C73" s="535"/>
      <c r="D73" s="535"/>
      <c r="E73" s="535"/>
      <c r="F73" s="535"/>
      <c r="G73" s="535"/>
      <c r="H73" s="535" t="s">
        <v>429</v>
      </c>
      <c r="I73" s="353"/>
      <c r="J73" s="358"/>
    </row>
    <row r="74" spans="1:10" s="341" customFormat="1" ht="27" customHeight="1">
      <c r="A74" s="359"/>
      <c r="B74" s="806"/>
      <c r="C74" s="660"/>
      <c r="D74" s="657"/>
      <c r="E74" s="657"/>
      <c r="F74" s="806"/>
      <c r="G74" s="806"/>
      <c r="H74" s="354" t="s">
        <v>369</v>
      </c>
      <c r="I74" s="355"/>
      <c r="J74" s="403"/>
    </row>
    <row r="75" spans="2:9" s="341" customFormat="1" ht="27" customHeight="1">
      <c r="B75" s="807"/>
      <c r="C75" s="807"/>
      <c r="D75" s="658"/>
      <c r="E75" s="658"/>
      <c r="F75" s="807"/>
      <c r="G75" s="807"/>
      <c r="H75" s="356" t="s">
        <v>24</v>
      </c>
      <c r="I75" s="357" t="s">
        <v>919</v>
      </c>
    </row>
    <row r="76" spans="1:9" s="341" customFormat="1" ht="27" customHeight="1">
      <c r="A76" s="347" t="s">
        <v>202</v>
      </c>
      <c r="B76" s="672"/>
      <c r="C76" s="672"/>
      <c r="D76" s="601"/>
      <c r="E76" s="601"/>
      <c r="F76" s="408"/>
      <c r="G76" s="408"/>
      <c r="H76" s="672">
        <v>173926112.96</v>
      </c>
      <c r="I76" s="426">
        <v>173926112.96</v>
      </c>
    </row>
    <row r="77" spans="1:9" s="341" customFormat="1" ht="27" customHeight="1">
      <c r="A77" s="347" t="s">
        <v>195</v>
      </c>
      <c r="B77" s="672"/>
      <c r="C77" s="672"/>
      <c r="D77" s="601"/>
      <c r="E77" s="601"/>
      <c r="F77" s="408"/>
      <c r="G77" s="408"/>
      <c r="H77" s="808">
        <v>63274181.35</v>
      </c>
      <c r="I77" s="427">
        <v>67153558.55</v>
      </c>
    </row>
    <row r="78" spans="1:9" s="341" customFormat="1" ht="27" customHeight="1">
      <c r="A78" s="347" t="s">
        <v>196</v>
      </c>
      <c r="B78" s="408"/>
      <c r="C78" s="408"/>
      <c r="D78" s="601"/>
      <c r="E78" s="601"/>
      <c r="F78" s="408"/>
      <c r="G78" s="408"/>
      <c r="H78" s="809">
        <v>274436374.52</v>
      </c>
      <c r="I78" s="810">
        <v>230832160.59</v>
      </c>
    </row>
    <row r="79" spans="1:9" s="341" customFormat="1" ht="27" customHeight="1" thickBot="1">
      <c r="A79" s="347" t="s">
        <v>197</v>
      </c>
      <c r="B79" s="601"/>
      <c r="C79" s="601"/>
      <c r="D79" s="601"/>
      <c r="E79" s="601"/>
      <c r="F79" s="408"/>
      <c r="G79" s="408"/>
      <c r="H79" s="367">
        <f>SUM(H76:H78)</f>
        <v>511636668.83</v>
      </c>
      <c r="I79" s="367">
        <f>SUM(I76:I78)</f>
        <v>471911832.1</v>
      </c>
    </row>
    <row r="80" spans="2:9" s="766" customFormat="1" ht="27" customHeight="1" thickTop="1">
      <c r="B80" s="408"/>
      <c r="C80" s="408"/>
      <c r="D80" s="767"/>
      <c r="E80" s="767"/>
      <c r="F80" s="408"/>
      <c r="G80" s="408"/>
      <c r="H80" s="408"/>
      <c r="I80" s="768"/>
    </row>
    <row r="81" spans="2:9" s="766" customFormat="1" ht="27" customHeight="1">
      <c r="B81" s="408"/>
      <c r="C81" s="408"/>
      <c r="D81" s="408"/>
      <c r="E81" s="408"/>
      <c r="F81" s="408"/>
      <c r="G81" s="408"/>
      <c r="H81" s="408"/>
      <c r="I81" s="408"/>
    </row>
    <row r="82" spans="2:9" s="347" customFormat="1" ht="27" customHeight="1">
      <c r="B82" s="352"/>
      <c r="C82" s="349"/>
      <c r="D82" s="350"/>
      <c r="E82" s="350"/>
      <c r="F82" s="368"/>
      <c r="G82" s="368"/>
      <c r="H82" s="351"/>
      <c r="I82" s="352"/>
    </row>
  </sheetData>
  <sheetProtection/>
  <printOptions/>
  <pageMargins left="0.3937007874015748" right="0.2755905511811024" top="0.5511811023622047" bottom="0" header="0.1968503937007874"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owner</cp:lastModifiedBy>
  <cp:lastPrinted>2012-02-14T11:50:46Z</cp:lastPrinted>
  <dcterms:created xsi:type="dcterms:W3CDTF">2003-02-08T06:45:22Z</dcterms:created>
  <dcterms:modified xsi:type="dcterms:W3CDTF">2012-02-14T11:51:47Z</dcterms:modified>
  <cp:category/>
  <cp:version/>
  <cp:contentType/>
  <cp:contentStatus/>
</cp:coreProperties>
</file>