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65" tabRatio="828" activeTab="6"/>
  </bookViews>
  <sheets>
    <sheet name="Note P1-4" sheetId="1" r:id="rId1"/>
    <sheet name="Note P-5-7" sheetId="2" r:id="rId2"/>
    <sheet name="Note P8" sheetId="3" r:id="rId3"/>
    <sheet name="P9" sheetId="4" r:id="rId4"/>
    <sheet name="P10" sheetId="5" r:id="rId5"/>
    <sheet name="P11-15" sheetId="6" r:id="rId6"/>
    <sheet name="P16-17" sheetId="7" r:id="rId7"/>
    <sheet name="P18-20" sheetId="8" r:id="rId8"/>
    <sheet name="P21" sheetId="9" r:id="rId9"/>
    <sheet name="P22-28" sheetId="10" r:id="rId10"/>
    <sheet name="P29-33" sheetId="11" r:id="rId11"/>
    <sheet name=" P34" sheetId="12" r:id="rId12"/>
    <sheet name="P35" sheetId="13" r:id="rId13"/>
    <sheet name="P36" sheetId="14" r:id="rId14"/>
  </sheets>
  <definedNames>
    <definedName name="_GoBack" localSheetId="0">'Note P1-4'!#REF!</definedName>
    <definedName name="_GoBack" localSheetId="1">'Note P-5-7'!#REF!</definedName>
    <definedName name="_GoBack" localSheetId="2">'Note P8'!#REF!</definedName>
    <definedName name="_xlnm.Print_Area" localSheetId="1">'Note P-5-7'!$A$1:$L$112</definedName>
    <definedName name="_xlnm.Print_Area" localSheetId="8">'P21'!$A$1:$J$33</definedName>
    <definedName name="_xlnm.Print_Area" localSheetId="3">'P9'!$A$1:$W$43</definedName>
  </definedNames>
  <calcPr fullCalcOnLoad="1"/>
</workbook>
</file>

<file path=xl/sharedStrings.xml><?xml version="1.0" encoding="utf-8"?>
<sst xmlns="http://schemas.openxmlformats.org/spreadsheetml/2006/main" count="1994" uniqueCount="1041">
  <si>
    <t xml:space="preserve">     บมจ. เอส แอนด์ เจ </t>
  </si>
  <si>
    <t xml:space="preserve">          อินเตอร์เนชั่นแนลฯ</t>
  </si>
  <si>
    <t xml:space="preserve">เครื่องสำอาง </t>
  </si>
  <si>
    <t xml:space="preserve">     บมจ. โอ ซี ซี</t>
  </si>
  <si>
    <t>อุปโภค</t>
  </si>
  <si>
    <t xml:space="preserve">     บมจ. บางกอกไนล่อน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</si>
  <si>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</si>
  <si>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</si>
  <si>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</si>
  <si>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</si>
  <si>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</si>
  <si>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</si>
  <si>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</si>
  <si>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 xml:space="preserve">     บอจ. บางกอกแอธเลติก</t>
  </si>
  <si>
    <t>ชุดกีฬา</t>
  </si>
  <si>
    <t xml:space="preserve">     บอจ. ศรีราชาขนส่ง</t>
  </si>
  <si>
    <t>ขนส่ง</t>
  </si>
  <si>
    <t xml:space="preserve">     บอจ. ไทยทาเคดะเลซ</t>
  </si>
  <si>
    <t>ผลิตผ้าลูกไม้</t>
  </si>
  <si>
    <t>ผลิตขวดแก้ว</t>
  </si>
  <si>
    <t>เครื่องหนัง</t>
  </si>
  <si>
    <t xml:space="preserve">     บอจ. ไทยมอนสเตอร์</t>
  </si>
  <si>
    <t xml:space="preserve">     บอจ. แกรนด์สตาร์</t>
  </si>
  <si>
    <t>ร้อยสายบ่า</t>
  </si>
  <si>
    <t xml:space="preserve">          อินดัสตรี</t>
  </si>
  <si>
    <t>ปั๊มเต้าซิมเลส</t>
  </si>
  <si>
    <t xml:space="preserve">     บอจ. International </t>
  </si>
  <si>
    <t xml:space="preserve">          Commercial</t>
  </si>
  <si>
    <t>ตัวแทนขาย</t>
  </si>
  <si>
    <t>ขายตรง</t>
  </si>
  <si>
    <t xml:space="preserve">     บอจ. ภัทยาอุตสาหกิจ</t>
  </si>
  <si>
    <t xml:space="preserve">     บอจ. ไทยซัมซุง </t>
  </si>
  <si>
    <t xml:space="preserve">          อิเลคโทรนิคส์</t>
  </si>
  <si>
    <t>เครื่องใช้ไฟฟ้า</t>
  </si>
  <si>
    <t xml:space="preserve">     บอจ. ไทยชิกิโบ</t>
  </si>
  <si>
    <t>ปั่นด้ายฝ้าย</t>
  </si>
  <si>
    <t xml:space="preserve">     บอจ. ไทยซีคอมพิทักษ์กิจ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</si>
  <si>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</si>
  <si>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</si>
  <si>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</si>
  <si>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</si>
  <si>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บอจ. บางกอกโตเกียว</t>
  </si>
  <si>
    <t xml:space="preserve">          ซ็อคส์</t>
  </si>
  <si>
    <t xml:space="preserve">     บอจ. ไทยสปอร์ตการ์เม้นท์</t>
  </si>
  <si>
    <t xml:space="preserve">     บอจ. ไทยคิวพี</t>
  </si>
  <si>
    <t>อาหารสำเร็จรูป</t>
  </si>
  <si>
    <t xml:space="preserve">          (ไทยแลนด์)</t>
  </si>
  <si>
    <t>สำเร็จรูป</t>
  </si>
  <si>
    <t xml:space="preserve">     บอจ. ราชาอูชิโน</t>
  </si>
  <si>
    <t>ผ้าขนหนู</t>
  </si>
  <si>
    <t xml:space="preserve">     บอจ. ไทยสเตเฟล็กช์</t>
  </si>
  <si>
    <t>ผ้าซับใน</t>
  </si>
  <si>
    <t>ฉาบกาว</t>
  </si>
  <si>
    <t>เบเกอรี่</t>
  </si>
  <si>
    <t xml:space="preserve">     บอจ. ไทยอาราอิ</t>
  </si>
  <si>
    <t>อะไหล่รถ</t>
  </si>
  <si>
    <t>จักรยานยนต์</t>
  </si>
  <si>
    <t xml:space="preserve">     บอจ. เอสเอสดีซี </t>
  </si>
  <si>
    <t xml:space="preserve">          (ไทเกอร์เท็กซ์)</t>
  </si>
  <si>
    <t>ฟอกย้อม</t>
  </si>
  <si>
    <t xml:space="preserve">     บอจ. แวลูแอ๊ดเด็ดเท็กซ์ไทล์</t>
  </si>
  <si>
    <t>ปักเสื้อ</t>
  </si>
  <si>
    <t xml:space="preserve">     บอจ. ไทย คิวบิค เทคโนโลยี</t>
  </si>
  <si>
    <t>Cubic</t>
  </si>
  <si>
    <t>Printing</t>
  </si>
  <si>
    <t xml:space="preserve">     บอจ. ไทยลอตเต้</t>
  </si>
  <si>
    <t>หมากฝรั่ง</t>
  </si>
  <si>
    <t xml:space="preserve">     บอจ. แอดวานซ์ไมโครเทค</t>
  </si>
  <si>
    <t>ชิ้นส่วน</t>
  </si>
  <si>
    <t>อิเลคโทรนิคส์</t>
  </si>
  <si>
    <t xml:space="preserve">     บอจ. ไทยคามาย่า</t>
  </si>
  <si>
    <t>บรรจุภัณฑ์</t>
  </si>
  <si>
    <t xml:space="preserve">     บอจ. โอสถอินเตอร์</t>
  </si>
  <si>
    <t>ยารักษาโรค</t>
  </si>
  <si>
    <t xml:space="preserve">          แลบบอราทอรี่ส์</t>
  </si>
  <si>
    <t>แผงวงจร</t>
  </si>
  <si>
    <t xml:space="preserve">     บอจ. เทรชเชอร์ฮิลล์</t>
  </si>
  <si>
    <t>สนามกอล์ฟ</t>
  </si>
  <si>
    <t>ฉีดพลาสติก</t>
  </si>
  <si>
    <t xml:space="preserve">     บอจ. ทาเคไฮเทค</t>
  </si>
  <si>
    <t>ประกันภัย</t>
  </si>
  <si>
    <t xml:space="preserve">     บอจ. ฮัวถอ(ประเทศไทย)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</si>
  <si>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</si>
  <si>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</si>
  <si>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</si>
  <si>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</si>
  <si>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</si>
  <si>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</si>
  <si>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</si>
  <si>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</si>
  <si>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</si>
  <si>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</si>
  <si>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</si>
  <si>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</si>
  <si>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</si>
  <si>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</si>
  <si>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</si>
  <si>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 xml:space="preserve">          โปรดักส์</t>
  </si>
  <si>
    <t>จากข้าว</t>
  </si>
  <si>
    <t>ปั่นด้าย</t>
  </si>
  <si>
    <t xml:space="preserve">     บมจ. สหยูเนี่ยน</t>
  </si>
  <si>
    <t>สิ่งทอและอุปกรณ์</t>
  </si>
  <si>
    <t xml:space="preserve">     บมจ. ยูเนี่ยนไพโอเนียร์</t>
  </si>
  <si>
    <t>สายยางยืด</t>
  </si>
  <si>
    <t xml:space="preserve">     บมจ. เพรซิเดนท์ เบเกอรี่</t>
  </si>
  <si>
    <t xml:space="preserve">     บมจ. เนชั่นมัลติมีเดียกรุ๊ป</t>
  </si>
  <si>
    <t>สื่อสิ่งพิมพ์</t>
  </si>
  <si>
    <t xml:space="preserve">     รวมเงินลงทุนในหลักทรัพย์เผื่อขาย  - บริษัทอื่น</t>
  </si>
  <si>
    <t xml:space="preserve">     บอจ. สหอุบลนคร</t>
  </si>
  <si>
    <t xml:space="preserve">     บอจ. โตโยเท็กซ์ไทล์ไทย</t>
  </si>
  <si>
    <t xml:space="preserve">     บอจ. แพนแลนด์</t>
  </si>
  <si>
    <t>พัฒนาที่ดิน</t>
  </si>
  <si>
    <t xml:space="preserve">     บอจ. อีสเทิร์นรับเบอร์ </t>
  </si>
  <si>
    <t>พื้นรองเท้า</t>
  </si>
  <si>
    <t xml:space="preserve">     บอจ. ไทยโคบาชิ</t>
  </si>
  <si>
    <t>กล่องกระดาษ</t>
  </si>
  <si>
    <t xml:space="preserve">     บอจ. เค.ที.วาย อินดัสตรี</t>
  </si>
  <si>
    <t xml:space="preserve">       Y 30,000</t>
  </si>
  <si>
    <t xml:space="preserve">     (หัก)  ค่าเผื่อผลขาดทุนจากการลดทุน</t>
  </si>
  <si>
    <t>ค่าเบี้ยประกัน</t>
  </si>
  <si>
    <t xml:space="preserve">     บอจ. สยาม ดีซีเอ็ม</t>
  </si>
  <si>
    <t>ลักษณะความสัมพันธ์</t>
  </si>
  <si>
    <t>พัฒนา</t>
  </si>
  <si>
    <t>สถานบริการ</t>
  </si>
  <si>
    <t>ความงาม</t>
  </si>
  <si>
    <t>รายจ่ายเพื่อการก่อสร้าง</t>
  </si>
  <si>
    <t xml:space="preserve">     บอจ. ชิเซโด้โปรเฟสชั่นแนล</t>
  </si>
  <si>
    <t>มากกว่า 12 เดือนขึ้นไป</t>
  </si>
  <si>
    <t>หัก  ค่าเผื่อหนี้สงสัยจะสูญ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</si>
  <si>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</si>
  <si>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</si>
  <si>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</si>
  <si>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    บอจ. ไทยบุนกะแฟชั่น</t>
  </si>
  <si>
    <t xml:space="preserve">     กิจการที่เกี่ยวข้องกัน</t>
  </si>
  <si>
    <t>ค่าสาธารณูปโภครับ</t>
  </si>
  <si>
    <t xml:space="preserve">     บอจ. ศรีราชา บีเอสซี โบว์ลิ่ง</t>
  </si>
  <si>
    <t>ผลิตชิ้นส่วน</t>
  </si>
  <si>
    <t>อุปกรณ์รถยนต์</t>
  </si>
  <si>
    <t xml:space="preserve">     บอจ. วินด์เซอร์ปาร์ค แอนด์ กอล์ฟคลับ</t>
  </si>
  <si>
    <t xml:space="preserve">     บอจ. ไทเกอร์ ดีสทริบิวชั่น </t>
  </si>
  <si>
    <t>LION CORPORATION (JAPAN)</t>
  </si>
  <si>
    <t>สำหรับงวด  9  เดือน สิ้นสุดวันที่ 30 กันยายน 2556</t>
  </si>
  <si>
    <t xml:space="preserve"> 30 กันยายน 2556</t>
  </si>
  <si>
    <t>ลูกหนี้การค้า และลูกหนี้อื่น-กิจการที่เกี่ยวข้องกัน ณ วันที่ 30 กันยายน 2556  และวันที่ 31 ธันวาคม 2555  มีรายละเอียด ดังนี้</t>
  </si>
  <si>
    <t xml:space="preserve">           ลูกหนี้การค้ากิจการที่เกี่ยวข้องกันแยกตามอายุหนี้ที่ค้างชำระ  ณ วันที่ 30 กันยายน 2556  และวันที่ 31 ธันวาคม 2555  ได้ดังนี้</t>
  </si>
  <si>
    <t>ลูกหนี้การค้า และลูกหนี้อื่น-อื่นๆ ณ วันที่ 30 กันยายน 2556  และ วันที่ 31 ธันวาคม 2555  มีรายละเอียด ดังนี้</t>
  </si>
  <si>
    <t>ลูกหนี้การค้า - อื่น แยกตามอายุหนี้ที่ค้างชำระ ณ วันที่  30 กันยายน 2556  และวันที่  31 ธันวาคม 2555  ได้ดังนี้</t>
  </si>
  <si>
    <t>30 กันยายน 2556</t>
  </si>
  <si>
    <t>ณ วันที่ 30 กันยายน 2556</t>
  </si>
  <si>
    <t xml:space="preserve">       12.1  อสังหาริมทรัพย์เพื่อการลงทุน - ที่ดินอื่น ที่แสดงไว้ในงบการเงิน ณ วันที่ 30 กันยายน 2556 และ วันที่ 31 ธันวาคม  2555  มีรายละเอียดดังนี้</t>
  </si>
  <si>
    <t xml:space="preserve">       12.2  อสังหาริมทรัพย์เพื่อการลงทุน - ให้เช่า ที่แสดงไว้ในงบการเงิน ณ วันที่ 30 กันยายน 2556 และ วันที่ 31 ธันวาคม  2555 ประกอบด้วย</t>
  </si>
  <si>
    <t xml:space="preserve">          ณ วันที่  30  กันยายน  2556</t>
  </si>
  <si>
    <t xml:space="preserve">สำหรับงวด 9 เดือน </t>
  </si>
  <si>
    <t>30 กันยายน 2555</t>
  </si>
  <si>
    <t xml:space="preserve">     ณ วันที่ 30 กันยายน 2556</t>
  </si>
  <si>
    <t>ภาระผูกพันผลประโยชน์พนักงาน ณ วันที่ 30 กันยายน 2556</t>
  </si>
  <si>
    <t xml:space="preserve">      18.1  ตามมติที่ประชุมสามัญผู้ถือหุ้น  ครั้งที่  42 ประจำปี 2556  เมื่อวันที่ 22 เมษายน 2556  อนุมัติให้จ่ายเงินปันผลจากการดำเนินงาน</t>
  </si>
  <si>
    <t xml:space="preserve">    ณ  วันที่ 30 กันยายน 2556  และ วันที่ 31  ธันวาคม 2555 บริษัทฯ  มีเงินสำรองตามกฎหมาย จำนวน 80 ล้านบาท ซึ่งเท่ากับ</t>
  </si>
  <si>
    <t xml:space="preserve">    ณ วันที่ 30 กันยายน 2556  และ วันที่ 31 ธันวาคม 2555   บริษัทฯ  ได้จัดสรรกำไรส่วนหนึ่งไว้เป็นเงินสำรองทั่วไป  จำนวน</t>
  </si>
  <si>
    <t>ค่าใช้จ่ายภาษีเงินได้สำหรับงวด 9 เดือน สิ้นสุดวันที่ 30 กันยายน 2556  และ 2555  สรุปได้ดังนี้</t>
  </si>
  <si>
    <t>สำหรับงวด 9 เดือน</t>
  </si>
  <si>
    <t xml:space="preserve">               30 กันยายน  2556   และวันที่ 31 ธันวาคม  2555  ดังนี้ </t>
  </si>
  <si>
    <t xml:space="preserve">    รายการบัญชีกับกิจการที่เกี่ยวข้องกันที่เป็นสาระสำคัญ สิ้นสุดวันที่  30 กันยายน 2556 และวันที่  31 ธันวาคม 2555 มีดังนี้</t>
  </si>
  <si>
    <t xml:space="preserve">  สำหรับงวด 9 เดือน สิ้นสุดวันที่ 30 กันยายน 2556  และ 2555  รายได้ค่าไฟฟ้าและค่าไอน้ำเป็นรายได้ที่รับจากกิจการที่เกี่ยวข้องกัน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</si>
  <si>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8  พฤศจิกายน 2556</t>
  </si>
  <si>
    <t xml:space="preserve">          ค่าเสื่อมราคาสำหรับงวด 3 เดือน และ 9 เดือน สิ้นสุดวันที่ 30 กันยายน 2556 จำนวน 8.28 ล้านบาท  และ 19.79 ล้านบาท ตามลำดับ (ปี 2555 จำนวน</t>
  </si>
  <si>
    <t xml:space="preserve">          2.37 ล้านบาท และ 7.47 ล้านบาท ตามลำดับ)</t>
  </si>
  <si>
    <t xml:space="preserve">           ค่าเสื่อมราคาสำหรับงวด 3 เดือน และ 9 เดือน สิ้นสุดวันที่ 30 กันยายน 2556  จำนวน  24.07 ล้านบาท  และ 67.69 ล้านบาท ตามลำดับ (ปี 2555 จำนวน 19.63  ล้านบาท และ 56.42  ล้านบาท ตามลำดับ)</t>
  </si>
  <si>
    <t xml:space="preserve">           บริษัทฯ มีทรัพย์สินถาวรตัดค่าเสื่อมราคาครบถ้วนแล้ว  แต่ยังมีการใช้งาน ณ วันที่ 30 กันยายน 2556 และ วันที่ 31 ธันวาคม 2555 ราคาทุน 382.43 ล้านบาท </t>
  </si>
  <si>
    <t xml:space="preserve">    ค่าใช้จ่ายตัดจ่ายสำหรับงวด  3  เดือน และ 9 เดือน สิ้นสุดวันที่  30 กันยายน 2556 จำนวน 398,140.15 บาท  และจำนวน </t>
  </si>
  <si>
    <t xml:space="preserve">       1,181,064.78 บาท  ตามลำดับ (ปี 2555 จำนวน 139,187.60 บาท และ 417,391.89 บาท ตามลำดับ)</t>
  </si>
  <si>
    <t xml:space="preserve">    ณ  วันที่  30 กันยายน 2556  และ วันที่  31 ธันวาคม  2555  บริษัทฯ  มีวงเงินเบิกเกินบัญชีกับธนาคาร  10  แห่ง จำนวนเงิน 200</t>
  </si>
  <si>
    <t xml:space="preserve">       มีวงเงินกู้ยืมจากธนาคารและสถาบันการเงินในประเทศ 7 แห่ง จำนวนเงิน 2,000 ล้านบาท  และเงินกู้ยืมจากสถาบันการเงินต่างประเทศ</t>
  </si>
  <si>
    <t xml:space="preserve">      ตามลำดับ</t>
  </si>
  <si>
    <t xml:space="preserve">      สิ้นสุดวันที่ 30 กันยายน 2556 และ 2555 บริษัทฯ จ่ายเงินสมทบกองทุนสำรองเลี้ยงชีพจำนวน 5.84 ล้านบาท และ 5.65 ล้านบาท</t>
  </si>
  <si>
    <t xml:space="preserve">      และบริษัทฯ   จ่ายสมทบส่วนหนึ่งและจ่ายให้พนักงานในกรณีที่ออกจากงานตามระเบียบการที่กำหนด   สำหรับงวด  9  เดือน  </t>
  </si>
  <si>
    <t xml:space="preserve">                           จำนวนเงิน 4,217,400.00 บาท  และจำนวนเงิน 3,836,100.00 บาท  ตามลำดับ  และค้ำประกันการใช้น้ำดิบกับ</t>
  </si>
  <si>
    <t xml:space="preserve">                           บริษัท  จัดการและ พัฒนาทรัพยากรน้ำภาคตะวันออก  จำกัด  (มหาชน)  จำนวนเงิน 1,900,000.00 บาท  และ </t>
  </si>
  <si>
    <t xml:space="preserve">                           เป็นผู้ค้ำประกันการใช้กระแสไฟฟ้าต่อบริษัทฯ จำนวน  126,079,500.00  บาท  จำนวน 6  ราย  ได้ค้ำประกันด้วยเงินสด  </t>
  </si>
  <si>
    <t xml:space="preserve">                           จำนวน 1,022,000.00  บาท  จำนวน 1 ราย ค้ำประกันด้วยพันธบัตรธนาคารแห่งประเทศไทย จำนวน 6,220,000.00 บาท</t>
  </si>
  <si>
    <t xml:space="preserve">                           และส่วนที่เหลืออีก 4  ราย ค้ำประกันโดยธนาคารพาณิชย์และเงินสด จำนวน  10,068,000.00 บาท</t>
  </si>
  <si>
    <t xml:space="preserve">     - บริษัท ซูรูฮะ (ประเทศไทย) จำกัด</t>
  </si>
  <si>
    <t xml:space="preserve">    ณ วันที่ 30 กันยายน 2556  และวันที่ 31 ธันวาคม 2555  บริษัทฯ มียอดวงเงินค้ำประกันจำนวน 152.35  ล้านบาท  และจำนวน </t>
  </si>
  <si>
    <t>อัตราตามสัญญาขึ้นอยู่กับลักษณะ  และ</t>
  </si>
  <si>
    <t>30 กันยายน</t>
  </si>
  <si>
    <t xml:space="preserve">     บอจ. เจ แอนด์ พี (ประเทศไทย)</t>
  </si>
  <si>
    <t>ฉบับที่ 12 (ปรับปรุง 2555)</t>
  </si>
  <si>
    <t>ฉบับที่ 15</t>
  </si>
  <si>
    <t>สัญญาเช่าดำเนินงาน – สิ่งจูงใจที่ให้แก่ผู้เช่า</t>
  </si>
  <si>
    <t>ฉบับที่ 27</t>
  </si>
  <si>
    <t>การประเมินเนื้อหาสัญญาเช่าที่ทำขึ้นตามรูปแบบกฎหมาย</t>
  </si>
  <si>
    <t>ฉบับที่ 32</t>
  </si>
  <si>
    <t>สินทรัพย์ไม่มีตัวตน – ต้นทุนเว็บไซต์</t>
  </si>
  <si>
    <t>ฉบับที่ 17</t>
  </si>
  <si>
    <t>การจ่ายสินทรัพย์ที่ไม่ใช่เงินสดให้เจ้าของ</t>
  </si>
  <si>
    <t>ฉบับที่ 18</t>
  </si>
  <si>
    <t>การโอนสินทรัพย์จากลูกค้า</t>
  </si>
  <si>
    <t xml:space="preserve">         30 กันยายน 2556 และ 2555  ที่สำคัญมีดังนี้</t>
  </si>
  <si>
    <t xml:space="preserve">               จำนวนที่รับรู้ในงบกำไรขาดทุนเบ็ดเสร็จของบริษัทฯ จากอสังหาริมทรัพย์เพื่อการลงทุนสำหรับงวด  3  เดือน และ  9  เดือน  สิ้นสุดวันที่ </t>
  </si>
  <si>
    <t xml:space="preserve">        29.1  ข้อมูลทางการเงินจำแนกตามส่วนงาน ในงบการเงินที่แสดงเงินลงทุนตามวิธีส่วนได้เสีย   สำหรับงวด 9 เดือน   สิ้นสุดวันที่ 30 กันยายน 2556 และ 2555  ดังนี้</t>
  </si>
  <si>
    <t xml:space="preserve">        29.2  ข้อมูลทางการเงินจำแนกตามส่วนงาน ในงบการเงินเฉพาะกิจการ สำหรับงวด 9 เดือน   สิ้นสุดวันที่ 30 กันยายน 2556 และ 2555  ดังนี้</t>
  </si>
  <si>
    <t>รายการซื้อสินทรัพย์ถาวรกับบุคคลและกิจการที่เกี่ยวข้องกัน สำหรับงวด 3 เดือน และ 9 เดือน สิ้นสุดวันที่ 30 กันยายน 2556 และ 2555 มีดังนี้</t>
  </si>
  <si>
    <t xml:space="preserve"> สำหรับงวด 9  เดือน  สิ้นสุดวันที่ 30 กันยายน 2556 และ 2555  ต้นทุนค่าไฟฟ้าและไอน้ำ จำนวน 1,402.30  ล้านบาท และ 1,235.38</t>
  </si>
  <si>
    <t>ณ วันที่ 30 กันยายน 2556  บริษัทฯ บันทึกเงินลงทุนในบริษัทร่วม  17 แห่ง ตามวิธีส่วนได้เสียจากงบการเงินของผู้บริหารที่ยังไม่ผ่านการสอบทานโดยผู้สอบบัญชี โดยมียอดเงินลงทุนจำนวน  2,589.98 ล้านบาท คิดเป็นร้อยละ 13.26 ของยอดรวมสินทรัพย์ และมีส่วนแบ่งกำไรสำหรับงวด 3 เดือน และ 9 เดือน</t>
  </si>
  <si>
    <t xml:space="preserve"> 30 กันยายน 2555</t>
  </si>
  <si>
    <t xml:space="preserve">          สิ้นสุดวันที่  30 กันยายน 2556  จากเงินลงทุนดังกล่าวจำนวน  82.81  ล้านบาท และ 217.18 ล้านบาท คิดเป็นร้อยละ  23.11 และ 18.71 ของกำไรสุทธิ นอกจากนี้บริษัทร่วมทั้งหมด จำนวน  17 แห่ง ที่เป็นกิจการไม่ได้มีส่วนได้เสียสาธารณะ ไม่ได้จัดทำรายงานทางการเงินโดยใช้มาตรฐานการรายงานทางการเงินทุกฉบับ </t>
  </si>
  <si>
    <t xml:space="preserve">               ที่ดิน อาคารและอุปกรณ์ ที่แสดงไว้ในงบการเงิน ณ วันที่ 30 กันยายน 2556 และ วันที่ 31 ธันวาคม  2555 ประกอบด้วย</t>
  </si>
  <si>
    <t xml:space="preserve">          ณ วันที่  30 กันยายน  2556</t>
  </si>
  <si>
    <t xml:space="preserve">       3 แห่ง จำนวนเงิน 790 ล้านบาท อัตราดอกเบี้ยร้อยละ 2.90 - 3.50 ต่อปี)</t>
  </si>
  <si>
    <t xml:space="preserve">    ณ วันที่ 30 กันยายน 2556  บริษัทฯ  มีวงเงินกู้ยืมจากธนาคารและสถาบันการเงินในประเทศ 6 แห่ง   จำนวนเงิน 1,950  ล้านบาท  และ</t>
  </si>
  <si>
    <t xml:space="preserve">       เงินกู้ยืมจากสถาบันการเงินต่างประเทศ 3 แห่ง จำนวนเงิน 790  ล้านบาท อัตราดอกเบี้ยร้อยละ 2.70 - 3.33 ต่อปี  ( ณ วันที่ 31 ธันวาคม 2555</t>
  </si>
  <si>
    <t xml:space="preserve">     2.3   มาตรฐานการบัญชีใหม่ที่ยังไม่มีผลบังคับใช้ (ต่อ)</t>
  </si>
  <si>
    <t>2.  เกณฑ์การเสนองบการเงินระหว่างกาล (ต่อ)</t>
  </si>
  <si>
    <t xml:space="preserve">          จำนวน 1,215.92 ล้านบาท  และ 1,069.64 ล้านบาท   และรับจากบริษัทอื่น  จำนวน 191.61 ล้านบาท   และ 173.53 ล้านบาท รวมเป็นเงิน</t>
  </si>
  <si>
    <t xml:space="preserve">          1,407.53  ล้านบาท และ 1,243.17 ล้านบาท ตามลำดับ</t>
  </si>
  <si>
    <t xml:space="preserve">          บอจ. สยามซัมซุง ประกันชีวิต)</t>
  </si>
  <si>
    <t xml:space="preserve">     บมจ. ไทยซัมซุง ประกันชีวิต (เดิมชื่อ </t>
  </si>
  <si>
    <t xml:space="preserve">     บอจ. คาร์บอน เมจิก (ประเทศไทย) (เดิมชื่อ</t>
  </si>
  <si>
    <t xml:space="preserve">           บอจ. โดม คอมโพสิต (ประเทศไทย))</t>
  </si>
  <si>
    <t>ร้านขายยา</t>
  </si>
  <si>
    <t xml:space="preserve">       27.2  ณ วันที่  30  กันยายน 2556  และวันที่ 31 ธันวาคม 2555  บริษัทฯ  มีภาระผูกพันจากสัญญาก่อสร้างภายในสวนอุตสาหกรรม  </t>
  </si>
  <si>
    <t xml:space="preserve">                 เครือสหพัฒน์  โดยมีสัญญาก่อสร้างจำนวน 9 สัญญา เป็นจำนวนคงเหลือตามสัญญา  38.03 ล้านบาท และ 38.06 ล้านบาท  ตามลำดับ </t>
  </si>
  <si>
    <t xml:space="preserve">        154.60  ล้านบาท ตามลำดับโดยมียอดใช้ไป จำนวน 49.99  ล้านบาท  และ จำนวน  21.58  ล้านบาท  ตามลำดับ</t>
  </si>
  <si>
    <t xml:space="preserve">          ณ วันที่  30 กันยายน 2556 มูลค่ายุติธรรมของอสังหาริมทรัพย์เพื่อการลงทุน - ที่ดินอื่น ซึ่งประเมินโดยผู้ประเมินอิสระ มีมูลค่า 433.05  ล้านบาท </t>
  </si>
  <si>
    <t xml:space="preserve">      เป็นเงินงวดละ  83.34  ล้านบาท  สิ้นสุดสัญญาวันที่ 31 มีนาคม 2560   (อัตราดอกเบี้ย FDR (6 เดือน)+2.50 ต่อปี โดยชำระดอกเบี้ยเป็น</t>
  </si>
  <si>
    <t xml:space="preserve">        จำนวน  83.34   ล้านบาท   ภายในวันที่ 31 มกราคม 2556    ส่วนที่เหลือชำระคืนเงินต้นทุก 6  เดือน จำนวน 5 งวด  เป็นเงินงวดละ  </t>
  </si>
  <si>
    <t xml:space="preserve">        83.34  ล้านบาท  สิ้นสุดสัญญาวันที่ 31  กรกฏาคม 2558   (อัตราดอกเบี้ย MLR-1.75 ต่อปี โดยชำระดอกเบี้ยเป็นรายเดือน)</t>
  </si>
  <si>
    <r>
      <t xml:space="preserve">         ล้านบาท   อัตราดอกเบี้ยร้อยละ </t>
    </r>
    <r>
      <rPr>
        <sz val="16"/>
        <color indexed="8"/>
        <rFont val="AngsanaUPC"/>
        <family val="1"/>
      </rPr>
      <t>MOR,MOR-3</t>
    </r>
    <r>
      <rPr>
        <sz val="16"/>
        <color indexed="8"/>
        <rFont val="AngsanaUPC"/>
        <family val="1"/>
      </rPr>
      <t xml:space="preserve"> ถึง </t>
    </r>
    <r>
      <rPr>
        <sz val="16"/>
        <color indexed="8"/>
        <rFont val="AngsanaUPC"/>
        <family val="1"/>
      </rPr>
      <t>MOR-0.5</t>
    </r>
    <r>
      <rPr>
        <sz val="16"/>
        <color indexed="8"/>
        <rFont val="AngsanaUPC"/>
        <family val="1"/>
      </rPr>
      <t xml:space="preserve"> ต่อปี</t>
    </r>
  </si>
  <si>
    <r>
      <t xml:space="preserve">    </t>
    </r>
    <r>
      <rPr>
        <sz val="16"/>
        <color indexed="8"/>
        <rFont val="AngsanaUPC"/>
        <family val="1"/>
      </rPr>
      <t xml:space="preserve">  งวดแรกตามสัญญา  จำนวน 83.34  ล้านบาท   ภายในวันที่  31 มีนาคม 2557</t>
    </r>
    <r>
      <rPr>
        <sz val="16"/>
        <color indexed="8"/>
        <rFont val="AngsanaUPC"/>
        <family val="1"/>
      </rPr>
      <t xml:space="preserve">  ส่วนที่เหลือชำระคืนเงินต้นทุก 6 เดือน จำนวน 5 งวด </t>
    </r>
  </si>
  <si>
    <r>
      <t xml:space="preserve">                                       ณ  วันที่  30 กันยายน 2556    มีผู้ใช้กระแสไฟฟ้า   จำนวน  60 ราย  โดยจำนวน</t>
    </r>
    <r>
      <rPr>
        <sz val="16"/>
        <color indexed="8"/>
        <rFont val="AngsanaUPC"/>
        <family val="1"/>
      </rPr>
      <t xml:space="preserve"> 49  </t>
    </r>
    <r>
      <rPr>
        <sz val="16"/>
        <color indexed="8"/>
        <rFont val="AngsanaUPC"/>
        <family val="1"/>
      </rPr>
      <t>ราย   ให้ธนาคารพาณิชย์</t>
    </r>
  </si>
  <si>
    <r>
      <t xml:space="preserve">                                       ณ  วันที่  31  ธันวาคม 2555    มีผู้ใช้กระแสไฟฟ้า  จำนวน </t>
    </r>
    <r>
      <rPr>
        <sz val="16"/>
        <color indexed="8"/>
        <rFont val="AngsanaUPC"/>
        <family val="1"/>
      </rPr>
      <t>57</t>
    </r>
    <r>
      <rPr>
        <sz val="16"/>
        <color indexed="8"/>
        <rFont val="AngsanaUPC"/>
        <family val="1"/>
      </rPr>
      <t xml:space="preserve">  ราย  โดยจำนวน</t>
    </r>
    <r>
      <rPr>
        <sz val="16"/>
        <color indexed="8"/>
        <rFont val="AngsanaUPC"/>
        <family val="1"/>
      </rPr>
      <t xml:space="preserve"> 46</t>
    </r>
    <r>
      <rPr>
        <sz val="16"/>
        <color indexed="8"/>
        <rFont val="AngsanaUPC"/>
        <family val="1"/>
      </rPr>
      <t xml:space="preserve">  ราย   ให้ธนาคารพาณิชย์</t>
    </r>
  </si>
  <si>
    <r>
      <t xml:space="preserve">       </t>
    </r>
    <r>
      <rPr>
        <sz val="16"/>
        <color indexed="8"/>
        <rFont val="AngsanaUPC"/>
        <family val="1"/>
      </rPr>
      <t xml:space="preserve">   ณ วันที่ 30 กันยายน 2556 มูลค่ายุติธรรมของอสังหาริมทรัพย์เพื่อการลงทุน - ให้เช่า ซึ่งประเมินโดยผู้ประเมินอิสระ </t>
    </r>
    <r>
      <rPr>
        <sz val="16"/>
        <color indexed="8"/>
        <rFont val="AngsanaUPC"/>
        <family val="1"/>
      </rPr>
      <t>มีมูลค่า</t>
    </r>
    <r>
      <rPr>
        <sz val="16"/>
        <color indexed="8"/>
        <rFont val="AngsanaUPC"/>
        <family val="1"/>
      </rPr>
      <t xml:space="preserve"> 1,598.23 ล้านบาท</t>
    </r>
  </si>
  <si>
    <r>
      <t>255</t>
    </r>
    <r>
      <rPr>
        <sz val="12"/>
        <color indexed="8"/>
        <rFont val="AngsanaUPC"/>
        <family val="1"/>
      </rPr>
      <t>6</t>
    </r>
  </si>
  <si>
    <t>¥34,433</t>
  </si>
  <si>
    <t xml:space="preserve"> </t>
  </si>
  <si>
    <t xml:space="preserve">            หัก      ค่าเผื่อผลขาดทุนจากการด้อยค่า</t>
  </si>
  <si>
    <t xml:space="preserve">     บอจ. เบทเตอร์เวย์ </t>
  </si>
  <si>
    <t xml:space="preserve">          (ประเทศไทย) จำกัด</t>
  </si>
  <si>
    <t>Logistic</t>
  </si>
  <si>
    <t xml:space="preserve">     บมจ. ซันล็อตเอ็นเตอร์ไพรส์</t>
  </si>
  <si>
    <t xml:space="preserve">     บอจ. KYOSHUN</t>
  </si>
  <si>
    <t xml:space="preserve">     บอจ. สยามออโต้แบคส์</t>
  </si>
  <si>
    <t xml:space="preserve">                </t>
  </si>
  <si>
    <t>งบการเงินที่แสดงเงินลงทุนตามวิธีส่วนได้เสีย</t>
  </si>
  <si>
    <t xml:space="preserve">                งบการเงินที่แสดงเงินลงทุนตามวิธีส่วนได้เสียและงบการเงินเฉพาะกิจการ  ดังนี้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</si>
  <si>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</si>
  <si>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บอจ. จาโนเม่ (ประเทศไทย)</t>
  </si>
  <si>
    <t xml:space="preserve">        </t>
  </si>
  <si>
    <t>ค่าบำบัดน้ำเสียรับ</t>
  </si>
  <si>
    <t>A,C, E</t>
  </si>
  <si>
    <t xml:space="preserve">               โอน</t>
  </si>
  <si>
    <t>(ลงชื่อ)……………………………………………………………………….กรรมการตามอำนาจ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</si>
  <si>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</si>
  <si>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</si>
  <si>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</si>
  <si>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</si>
  <si>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</si>
  <si>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>หน่วย : บาท</t>
  </si>
  <si>
    <t xml:space="preserve">     บอจ. เอ็มซีทีโฮลดิ้ง</t>
  </si>
  <si>
    <t xml:space="preserve">     บอจ.ซันร้อยแปด</t>
  </si>
  <si>
    <t xml:space="preserve">     บอจ.เอราวัณสิ่งทอ</t>
  </si>
  <si>
    <t xml:space="preserve">     บอจ. ชาล์ดอง (ประเทศไทย)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</si>
  <si>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</si>
  <si>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</si>
  <si>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</si>
  <si>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</si>
  <si>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ดอกเบี้ยจ่าย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</si>
  <si>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</si>
  <si>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</si>
  <si>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</si>
  <si>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</si>
  <si>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</si>
  <si>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</si>
  <si>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</si>
  <si>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 xml:space="preserve">          ณ วันที่  31  ธันวาคม  2553</t>
  </si>
  <si>
    <t xml:space="preserve">     บอจ. เพนส์ มาร์เก็ตติ้ง </t>
  </si>
  <si>
    <t xml:space="preserve">          แอนด์ ดิสทริบิวชั่น</t>
  </si>
  <si>
    <t>ชื่อบริษัท</t>
  </si>
  <si>
    <t>ประเภทกิจการ</t>
  </si>
  <si>
    <t>งบการเงินที่แสดง</t>
  </si>
  <si>
    <t>เงินลงทุนตามวิธีส่วนได้เสีย</t>
  </si>
  <si>
    <t>บมจ.</t>
  </si>
  <si>
    <t>ธนูลักษณ์</t>
  </si>
  <si>
    <t xml:space="preserve">ไทยเพรซิเดนท์ฟูดส์ 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</si>
  <si>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</si>
  <si>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</si>
  <si>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</si>
  <si>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</si>
  <si>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ไอ.ซี.ซี.อินเตอร์เนชั่นแนล</t>
  </si>
  <si>
    <t>บอจ.</t>
  </si>
  <si>
    <t>ฮูเวอร์อุตสาหกรรม (ปทท.)</t>
  </si>
  <si>
    <t>บรรจุภัณฑ์พลาสติก</t>
  </si>
  <si>
    <t>พิทักษ์กิจ</t>
  </si>
  <si>
    <t xml:space="preserve">บริการ </t>
  </si>
  <si>
    <t>ไหมทอง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</si>
  <si>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</si>
  <si>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</si>
  <si>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</si>
  <si>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</si>
  <si>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</si>
  <si>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</si>
  <si>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</si>
  <si>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อินเตอร์เนชั่นแนล แลบบอราทอรี่</t>
  </si>
  <si>
    <t>เครื่องสำอาง</t>
  </si>
  <si>
    <t>แฟมิลี่โกลฟ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</si>
  <si>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</si>
  <si>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</si>
  <si>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</si>
  <si>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</si>
  <si>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เอส. แอพพาเรล</t>
  </si>
  <si>
    <t>สหพัฒน์  เรียลเอสเตท</t>
  </si>
  <si>
    <t>พัฒนาอสังหาริมทรัพย์</t>
  </si>
  <si>
    <t>เค.อาร์.เอส.ลอจิสติคส์</t>
  </si>
  <si>
    <t>ระบบขนส่งสินค้า</t>
  </si>
  <si>
    <t>รวมเงินลงทุนในบริษัทร่วม</t>
  </si>
  <si>
    <t xml:space="preserve">31 ธันวาคม 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</si>
  <si>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</si>
  <si>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</si>
  <si>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</si>
  <si>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</si>
  <si>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</si>
  <si>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 xml:space="preserve">     จากบริษัท สหโคเจน (ชลบุรี) จำกัด </t>
  </si>
  <si>
    <t xml:space="preserve">     (มหาชน)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</si>
  <si>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</si>
  <si>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</si>
  <si>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</si>
  <si>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</si>
  <si>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 xml:space="preserve">     ภูมิภาค</t>
  </si>
  <si>
    <t>อัตราตามสัญญาหรือตกลงกันโดยพิจารณา</t>
  </si>
  <si>
    <t>อัตราตามสัญญาขึ้นอยู่กับลักษณะ   และ</t>
  </si>
  <si>
    <t xml:space="preserve">     ปริมาณของน้ำเสีย </t>
  </si>
  <si>
    <t>อัตราตามสัญญา  ซึ่งเท่ากับลูกค้ารายอื่น</t>
  </si>
  <si>
    <t>อัตราตามที่กำหนดไว้ในสัญญา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</si>
  <si>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</si>
  <si>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</si>
  <si>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 xml:space="preserve">ตามที่ผู้ให้บริการกำหนด </t>
  </si>
  <si>
    <t xml:space="preserve">อัตราตามสัญญาอ้างอิงจากจำนวนเจ้าหน้าที่  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</si>
  <si>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</si>
  <si>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</si>
  <si>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 xml:space="preserve">กำหนดจากรูปแบบ  ขนาดอาคาร  วัสดุ และ  </t>
  </si>
  <si>
    <t xml:space="preserve">     เทคนิคการตกแต่ง</t>
  </si>
  <si>
    <t xml:space="preserve">       ราคาตลาด หรือ ราคาเทียบเคียงกับ</t>
  </si>
  <si>
    <t xml:space="preserve">          ผู้ให้บริการรายอื่น</t>
  </si>
  <si>
    <t>31 ธันวาคม</t>
  </si>
  <si>
    <t>VND 365,996,400</t>
  </si>
  <si>
    <t>เลขที่ 530 ซอยสาธุประดิษฐ์ 58  แขวงบางโพงพาง เขตยานนาวา กรุงเทพมหานคร มีสาขา 5 สาขาดังนี้</t>
  </si>
  <si>
    <t xml:space="preserve">       รายได้ (ต่อ)</t>
  </si>
  <si>
    <t>1.  ข้อมูลทั่วไป</t>
  </si>
  <si>
    <t>งบการเงินที่แสดงเงินลงทุน</t>
  </si>
  <si>
    <t>ตามวิธีส่วนได้เสีย</t>
  </si>
  <si>
    <t>- 8 -</t>
  </si>
  <si>
    <t>- 12 -</t>
  </si>
  <si>
    <t>เรื่อง</t>
  </si>
  <si>
    <t>สิ่งปลูกสร้าง</t>
  </si>
  <si>
    <t>- 16 -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</si>
  <si>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</si>
  <si>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</si>
  <si>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</si>
  <si>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</si>
  <si>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              ในประเทศไทย ตามที่อยู่ที่ได้จดทะเบียนไว้ดังนี้</t>
  </si>
  <si>
    <t xml:space="preserve">ต้นทุนบริการปัจจุบันและดอกเบี้ย </t>
  </si>
  <si>
    <t>อัตราคิดลด</t>
  </si>
  <si>
    <t xml:space="preserve">อัตราการเพิ่มขึ้นของเงินเดือน </t>
  </si>
  <si>
    <t>อัตราการหมุนเวียนพนักงาน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</si>
  <si>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</si>
  <si>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</si>
  <si>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</si>
  <si>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>0-13*</t>
  </si>
  <si>
    <t xml:space="preserve">     *  ขึ้นอยู่กับอายุของพนักงาน</t>
  </si>
  <si>
    <t xml:space="preserve">     2.1   เกณฑ์การจัดทำงบการเงิน</t>
  </si>
  <si>
    <t>2.  เกณฑ์การเสนองบการเงินระหว่างกาล(ต่อ)</t>
  </si>
  <si>
    <t xml:space="preserve"> จำหน่ายด้ายเย็บ</t>
  </si>
  <si>
    <t>ผลิตเส้นใยไฟเบอร์</t>
  </si>
  <si>
    <t xml:space="preserve">     บอจ. เอช แอนด์ บี </t>
  </si>
  <si>
    <t xml:space="preserve">          อินเตอร์เท็กซ์</t>
  </si>
  <si>
    <t xml:space="preserve">                         ค่าบริการ</t>
  </si>
  <si>
    <t>ต้นทุนบวกส่วนเพิ่ม</t>
  </si>
  <si>
    <t xml:space="preserve">     ตามสัญญาจะซื้อจะขาย</t>
  </si>
  <si>
    <t>กำหนดตามลักษณะงาน ปริมาณ ระยะเวลา</t>
  </si>
  <si>
    <t xml:space="preserve">     ของการใช้บริการ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</si>
  <si>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</si>
  <si>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</si>
  <si>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</si>
  <si>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>เกี่ยวกับรถยนต์</t>
  </si>
  <si>
    <t>ชิ้นส่วนอุปกรณ์</t>
  </si>
  <si>
    <t>A,E</t>
  </si>
  <si>
    <t>ท้อปเทร็นด์ แมนูแฟคเจอริ่ง</t>
  </si>
  <si>
    <t xml:space="preserve">                จำหน่ายหรือตัดจ่าย</t>
  </si>
  <si>
    <t>รายได้จากการขายสินค้า</t>
  </si>
  <si>
    <t xml:space="preserve">              บริษัทฯ มีความเสี่ยงเกี่ยวกับอัตราแลกเปลี่ยนเงินตราต่างประเทศในธุรกิจทางการค้า จากค่าลิขสิทธิ์รับและค่าลิขสิทธิ์</t>
  </si>
  <si>
    <t xml:space="preserve">              เนื่องจากความเสี่ยงอยู่ในระดับต่ำจนไม่มีนัยสำคัญ</t>
  </si>
  <si>
    <t xml:space="preserve">    ต้นทุนขายสินค้า</t>
  </si>
  <si>
    <t xml:space="preserve">              จ่าย  การซื้อสินค้า  และเงินลงทุนในต่างประเทศ    โดยบริษัทฯ    มิได้ทำสัญญาป้องกันความเสี่ยงไว้เป็นการล่วงหน้า      </t>
  </si>
  <si>
    <t>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</si>
  <si>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 แม่สอด</t>
  </si>
  <si>
    <t xml:space="preserve">              ที่ลูกหนี้การค้าจะไม่ชำระหนี้</t>
  </si>
  <si>
    <t xml:space="preserve">              ลูกหนี้การค้ารายอื่น โดยกำหนดไว้จำนวน 180 วัน อย่างไรก็ตาม ฝ่ายบริหารของบริษัทฯ เชื่อว่าไม่มีความเสี่ยงจากการ</t>
  </si>
  <si>
    <t xml:space="preserve">       ในการให้ผลประโยชน์เมื่อเกษียณ และผลประโยชน์ระยะยาวอื่นแก่พนักงานตามสิทธิและอายุงาน</t>
  </si>
  <si>
    <t xml:space="preserve">        ค่าปรึกษาธุรกิจ  ในอัตราร้อยละ 0.5  และจะจัดเก็บจากบริษัทที่ไม่ได้จ่ายค่าปรึกษาธุรกิจร้อยละ  1  ยกเว้นบริษัทฯ ที่ร่วมทุนกับ</t>
  </si>
  <si>
    <t>อัตราร้อยละ 3.5 - 8 ของราคายอดขายสุทธิ</t>
  </si>
  <si>
    <t>ต้นทุนบวกส่วนเพิ่มไม่เกินอัตราร้อยละ 3</t>
  </si>
  <si>
    <t xml:space="preserve">     บอจ. ซูรูฮะ (ประเทศไทย)</t>
  </si>
  <si>
    <t>ลูกหนี้การค้า - กิจการที่เกี่ยวข้องกัน</t>
  </si>
  <si>
    <t>รวมลูกหนี้การค้า และลูกหนี้อื่น-กิจการที่เกี่ยวข้องกัน</t>
  </si>
  <si>
    <t>รวมลูกหนี้การค้า และลูกหนี้อื่น - อื่นๆ</t>
  </si>
  <si>
    <t xml:space="preserve">     กฎหมายนี้ไม่สามารถนำไปจัดสรรเป็นเงินปันผล</t>
  </si>
  <si>
    <t xml:space="preserve">     ร้อยละ 10 ของทุนจดทะเบียน   การตั้งสำรองตามกฎหมายดังกล่าวเป็นไปตามพระราชบัญญัติบริษัทมหาชนจำกัด   สำรองตาม</t>
  </si>
  <si>
    <t xml:space="preserve">        280  ล้านบาท   ซึ่งไม่ได้ระบุวัตถุประสงค์เพื่อการใดการหนึ่งโดยเฉพาะ</t>
  </si>
  <si>
    <t>2555</t>
  </si>
  <si>
    <t>- 29 -</t>
  </si>
  <si>
    <t>A, B,  E</t>
  </si>
  <si>
    <t>A, B, C, E</t>
  </si>
  <si>
    <t xml:space="preserve">                ลด</t>
  </si>
  <si>
    <t xml:space="preserve">          ณ วันที่  31  มีนาคม  2554</t>
  </si>
  <si>
    <t>3.  นโยบายบัญชีที่สำคัญ</t>
  </si>
  <si>
    <t xml:space="preserve"> - 5 -</t>
  </si>
  <si>
    <t>- 18 -</t>
  </si>
  <si>
    <t>- 25 -</t>
  </si>
  <si>
    <t>ส่วนงานดำเนินงาน</t>
  </si>
  <si>
    <t>เจ้าหนี้การค้าและเจ้าหนี้อื่น</t>
  </si>
  <si>
    <t xml:space="preserve">ลูกหนี้การค้าและลูกหนี้หนี้อื่น </t>
  </si>
  <si>
    <t xml:space="preserve"> 31 ธันวาคม 2555</t>
  </si>
  <si>
    <t>31 ธันวาคม 2555</t>
  </si>
  <si>
    <t>ณ วันที่ 31 ธันวาคม 2555</t>
  </si>
  <si>
    <t xml:space="preserve">          ณ วันที่  31  ธันวาคม  2555</t>
  </si>
  <si>
    <t xml:space="preserve">     ณ วันที่ 31 ธันวาคม 2555</t>
  </si>
  <si>
    <t xml:space="preserve">    ในปี  2555   บริษัทฯ  ได้กู้ยืมเงินจากธนาคารพาณิชย์แห่งหนึ่ง    จำนวน  500  ล้านบาท โดยชำระคืนเงินต้นงวดแรกตามสัญญา</t>
  </si>
  <si>
    <t>ภาระผูกพันผลประโยชน์พนักงาน  ณ วันที่ 31 ธันวาคม 2555</t>
  </si>
  <si>
    <t xml:space="preserve">     1.2  บริษัทฯ  ประกอบธุรกิจลงทุน  ธุรกิจให้เช่าและบริการ  สวนอุตสาหกรรม (ธุรกิจอสังหาริมทรัพย์) และธุรกิจซื้อขายสินค้า</t>
  </si>
  <si>
    <t xml:space="preserve">                           เป็นผู้ค้ำประกันการใช้กระแสไฟฟ้าต่อบริษัทฯ จำนวน 124,823,500.00 บาท จำนวน 6 ราย ได้ค้ำประกันด้วยเงินสด  </t>
  </si>
  <si>
    <t xml:space="preserve">                           และส่วนที่เหลืออีก 4 ราย ค้ำประกันโดยธนาคารพาณิชย์และเงินสด จำนวน 10,194,000.00บาท</t>
  </si>
  <si>
    <t>- 26 -</t>
  </si>
  <si>
    <t xml:space="preserve"> - 27 -</t>
  </si>
  <si>
    <t>- 30 -</t>
  </si>
  <si>
    <t>วันที่มีผลบังคับใช้</t>
  </si>
  <si>
    <t>มาตรฐานการบัญชี</t>
  </si>
  <si>
    <t xml:space="preserve">ฉบับที่ 12 </t>
  </si>
  <si>
    <t>ฉบับที่ 20 (ปรับปรุง 2552)</t>
  </si>
  <si>
    <t>ฉบับที่ 21 (ปรับปรุง 2552)</t>
  </si>
  <si>
    <t>ฉบับที่ 8</t>
  </si>
  <si>
    <t>การตีความมาตรฐานการบัญชี</t>
  </si>
  <si>
    <t>ฉบับที่ 10</t>
  </si>
  <si>
    <t>ฉบับที่ 21</t>
  </si>
  <si>
    <t>ฉบับที่ 25</t>
  </si>
  <si>
    <t>ฉบับที่ 29</t>
  </si>
  <si>
    <t>การเปิดเผยข้อมูลของข้อตกลงสัมปทานบริการ</t>
  </si>
  <si>
    <t xml:space="preserve"> 1 มกราคม 2557</t>
  </si>
  <si>
    <t>การตีความมาตรฐานการรายงานทางการเงิน</t>
  </si>
  <si>
    <t>ฉบับที่ 4</t>
  </si>
  <si>
    <t>การประเมินว่าข้อตกลงประกอบด้วยสัญญาเช่าหรือไม่</t>
  </si>
  <si>
    <t>ฉบับที่ 12</t>
  </si>
  <si>
    <t>ข้อตกลงสัมปทานบริการ</t>
  </si>
  <si>
    <t>ฉบับที่ 13</t>
  </si>
  <si>
    <t>โปรแกรมสิทธิพิเศษแก่ลูกค้า</t>
  </si>
  <si>
    <t xml:space="preserve"> - 3 -</t>
  </si>
  <si>
    <t>บุญ แคปปิตอล โฮลดิ้ง</t>
  </si>
  <si>
    <t xml:space="preserve">HK$ 2,000  </t>
  </si>
  <si>
    <t xml:space="preserve">     บอจ. KALLOL THAI </t>
  </si>
  <si>
    <t xml:space="preserve">          PRESIDENT FOODS (DB)</t>
  </si>
  <si>
    <t>ผลิตบะหมี่กึ่งสำเร็จรูป</t>
  </si>
  <si>
    <t>TAKA 530,000</t>
  </si>
  <si>
    <t xml:space="preserve">     บอจ. สห ลอว์สัน</t>
  </si>
  <si>
    <t>ร้านค้าปลีก</t>
  </si>
  <si>
    <t xml:space="preserve">     รวมราคาทุน</t>
  </si>
  <si>
    <t>2556</t>
  </si>
  <si>
    <t xml:space="preserve">    10.2 เงินลงทุนทั่วไป</t>
  </si>
  <si>
    <t xml:space="preserve">     บมจ. อมตะ วีเอ็น</t>
  </si>
  <si>
    <t xml:space="preserve">       รายเดือน)</t>
  </si>
  <si>
    <t xml:space="preserve">    ใน ปี  2556   บริษัทฯ  ได้กู้ยืมเงินจากธนาคารพาณิชย์แห่งหนึ่ง    จำนวน  300  ล้านบาท (วงเงิน 500 ล้านบาท) โดยชำระคืนเงินต้น</t>
  </si>
  <si>
    <t xml:space="preserve">     โดยสภาวิชาชีพบัญชี    กฎระเบียบและประกาศคณะกรรมการกำกับหลักทรัพย์และตลาดหลักทรัพย์ที่เกี่ยวข้อง </t>
  </si>
  <si>
    <t xml:space="preserve">     การบัญชีฉบับที่ 34 (ปรับปรุง 2552) เรื่อง งบการเงินระหว่างกาลรวมถึงการตีความและแนวปฏิบัติทางการบัญชีที่ประกาศใช้</t>
  </si>
  <si>
    <t xml:space="preserve">     เพื่อให้ข้อมูลนั้นเป็นปัจจุบัน ดังนั้นงบการเงินระหว่างกาลจึงเน้นการให้ข้อมูลเกี่ยวกับกิจกรรม เหตุการณ์และสถานการณ์ใหม่ </t>
  </si>
  <si>
    <t xml:space="preserve">     การใช้งบการเงินระหว่างกาลนี้ควรใช้ควบคู่ไปกับงบการเงินประจำปีล่าสุด</t>
  </si>
  <si>
    <t xml:space="preserve">งบการเงินระหว่างกาลนี้   จัดทำขึ้นตามรายการย่อที่ต้องมีในงบการเงินของกรมพัฒนาธุรกิจการค้า       ตามมาตรฐาน </t>
  </si>
  <si>
    <t>งบการเงินระหว่างกาลนี้จัดทำขึ้น        โดยมีวัตถุประสงค์ให้ข้อมูลเพิ่มเติมจากงบการเงินประจำปีที่นำเสนอครั้งล่าสุด</t>
  </si>
  <si>
    <t xml:space="preserve">     เพื่อไม่ให้ข้อมูลที่นำเสนอซ้ำซ้อนกับข้อมูลที่ได้รายงานไปแล้ว  อย่างไรก็ตาม  งบแสดงฐานะการเงิน งบกำไรขาดทุนเบ็ดเสร็จ </t>
  </si>
  <si>
    <t xml:space="preserve">     งบแสดงการเปลี่ยนแปลงในส่วนของผู้ถือหุ้น  และงบกระแสเงินสด  ได้แสดงรายการเช่นเดียวกับงบการเงินประจำปี  ดังนั้น</t>
  </si>
  <si>
    <t xml:space="preserve">     2.2   การปฏิบัติตามมาตรฐานการบัญชีใหม่ในระหว่างงวด</t>
  </si>
  <si>
    <t>สภาวิชาชีพบัญชีได้ออกมาตรฐานการบัญชี มาตรฐานการรายงานทางการเงิน  การตีความมาตรฐานการบัญชี  และ</t>
  </si>
  <si>
    <t xml:space="preserve">     แนวปฏิบัติทางบัญชี ซึ่งมีผลบังคับสำหรับรอบระยะเวลาบัญชีที่เริ่มในหรือหลังวันที่ 1 มกราคม 2556 ดังต่อไปนี้</t>
  </si>
  <si>
    <t>การบัญชีสำหรับเงินอุดหนุนจากรัฐบาล และการเปิดเผยข้อมูลเกี่ยวกับความช่วยเหลือ</t>
  </si>
  <si>
    <t xml:space="preserve">   จากรัฐบาล</t>
  </si>
  <si>
    <t>ผลกระทบจากการเปลี่ยนแปลงของอัตราแลกเปลี่ยนเงินตราต่างประเทศ</t>
  </si>
  <si>
    <t>มาตรฐานการรายงานทางการเงิน</t>
  </si>
  <si>
    <t>ความช่วยเหลือจากรัฐบาล - กรณีที่ไม่มีความเกี่ยวข้องอย่างเฉพาะเจาะจงกับกิจกรรม</t>
  </si>
  <si>
    <t xml:space="preserve">   ดำเนินงาน</t>
  </si>
  <si>
    <t>ภาษีเงินได้ - การได้รับประโยชน์จากสินทรัพย์ที่ไม่ได้คิดค่าเสื่อมราคาที่ตีราคาใหม่</t>
  </si>
  <si>
    <t>มาตรฐานการบัญชี มาตรฐานรายงานทางการเงิน การตีความมาตรฐานการบัญชีและแนวปฏิบัติทางบัญชีข้างต้นไม่มี</t>
  </si>
  <si>
    <t xml:space="preserve">     2.3   มาตรฐานการบัญชีใหม่ที่ยังไม่มีผลบังคับใช้</t>
  </si>
  <si>
    <t>สภาวิชาชีพบัญชีได้ออกประกาศสภาวิชาชีพบัญชี ซึ่งลงประกาศในราชกิจจานุเบกษาแล้ว ให้ใช้มาตรฐานการรายงาน</t>
  </si>
  <si>
    <t xml:space="preserve">     ทางการเงิน การตีความมาตรฐานการบัญชีและการตีความมาตรฐานการรายงานทางการเงิน ดังต่อไปนี้</t>
  </si>
  <si>
    <t>สัญญาประกันภัย</t>
  </si>
  <si>
    <t xml:space="preserve"> 1 มกราคม 2559</t>
  </si>
  <si>
    <t>ฉบับที่ 1</t>
  </si>
  <si>
    <t>การเปลี่ยนแปลงในหนี้สินที่เกิดขึ้นจากการรื้อถอน</t>
  </si>
  <si>
    <t xml:space="preserve">    การบูรณะ และหนี้สินที่มีลักษณะคล้ายคลึงกัน</t>
  </si>
  <si>
    <t>ฉบับที่ 5</t>
  </si>
  <si>
    <t>สิทธิในส่วนได้เสียจากกองทุนการรื้อถอนการบูรณะ</t>
  </si>
  <si>
    <t xml:space="preserve">     และการปรับปรุงสภาพแวดล้อม</t>
  </si>
  <si>
    <t>ฉบับที่ 7</t>
  </si>
  <si>
    <t>การปรับปรุงย้อนหลังภายใต้มาตรฐานการบัญชี</t>
  </si>
  <si>
    <t xml:space="preserve">   ฉบับที่ 29 เรื่อง การรายงานทางการเงินใน</t>
  </si>
  <si>
    <t xml:space="preserve">      สภาพเศรษฐกิจที่มีเงินเฟ้อรุนแรง</t>
  </si>
  <si>
    <t>งบการเงินระหว่างกาลและการด้อยค่า</t>
  </si>
  <si>
    <t>ปัจจุบันฝ่ายบริหารของบริษัทฯอยู่ระหว่างการประเมินผลกระทบต่องบการเงินในปีที่เริ่มใช้มาตรฐานการรายงาน</t>
  </si>
  <si>
    <t>ภาษีเงินได้(เพิ่มขึ้น)ลดลง</t>
  </si>
  <si>
    <t>กำไรขาดทุนเบ็ดเสร็จอื่นสำหรับงวด(เพิ่มขึ้น)ลดลง</t>
  </si>
  <si>
    <t>กำไรต่อหุ้นขั้นพื้นฐาน(เพิ่มขึ้น) ลดลง : บาท</t>
  </si>
  <si>
    <t xml:space="preserve">     ทางการเงิน การตีความมาตรฐานการบัญชีและการตีความมาตรฐานการรายงานทางการเงินฉบับดังกล่าว</t>
  </si>
  <si>
    <t>งบการเงินระหว่างกาลนี้ได้จัดทำขึ้นโดยนโยบายการบัญชีและประมาณการเช่นเดียวกับงบการเงินประจำปีสิ้นสุด</t>
  </si>
  <si>
    <t xml:space="preserve">     วันที่ 31 ธันวาคม 2555 ยกเว้นการเปลี่ยนแปลงนโยบายการบัญชี ดังต่อไปนี้</t>
  </si>
  <si>
    <t xml:space="preserve">     ข้อมูลส่วนงานอ้างอิงจากข้อมูลภายในที่ได้รายงานต่อผู้มีอำนาจ ตัดสินใจสูงสุดด้านการดำเนินงานของบริษัทฯอย่างสม่ำเสมอ
</t>
  </si>
  <si>
    <t>มาตรฐานการรายงานทางการเงินฉบับนี้ เป็นการนำเสนอมุมมองของผู้บริหารในการรายงานข้อมูลส่วนงาน      โดย</t>
  </si>
  <si>
    <t>งบการเงินที่แสดงเงินลงทุนตามวิธีส่วนได้เสียและงบการเงินเฉพาะกิจการ</t>
  </si>
  <si>
    <t xml:space="preserve">สำหรับงวด 3 เดือน </t>
  </si>
  <si>
    <t>อัตราร้อยละ 3.50 - 8.00 ของราคายอดขายสุทธิ</t>
  </si>
  <si>
    <t xml:space="preserve">ไม่เกินกว่าราคาจำหน่ายของการประปาส่วน </t>
  </si>
  <si>
    <t xml:space="preserve">    จากลักษณะของการให้บริการ  จำนวน  </t>
  </si>
  <si>
    <t xml:space="preserve">    ระยะเวลา  รวมถึงต้นทุนในการให้บริการ</t>
  </si>
  <si>
    <t>- 32 -</t>
  </si>
  <si>
    <t xml:space="preserve">   ระยะเวลา และพื้นที่ในการใช้บริการ</t>
  </si>
  <si>
    <t>- 33 -</t>
  </si>
  <si>
    <t xml:space="preserve">       ค่าใช้จ่าย (ต่อ)</t>
  </si>
  <si>
    <t xml:space="preserve">               สำหรับปี 2554 ในอัตรา 0.23 บาทต่อหุ้น  จำนวน 494,034,300 หุ้น จำนวนเงินรวม 113,627,889.00 บาท  ซึ่งได้จ่ายให้ผู้ถือหุ้น</t>
  </si>
  <si>
    <t xml:space="preserve">               เรียบร้อยแล้ว เมื่อวันที่  18 พฤษภาคม 2555</t>
  </si>
  <si>
    <t xml:space="preserve">               สำหรับปี 2555 ในอัตรา 0.23 บาทต่อหุ้น  จำนวน 494,034,300 หุ้น จำนวนเงินรวม 113,627,889.00 บาท  ซึ่งได้จ่ายให้ผู้ถือหุ้น</t>
  </si>
  <si>
    <t xml:space="preserve">               เรียบร้อยแล้ว เมื่อวันที่  20 พฤษภาคม 2556</t>
  </si>
  <si>
    <t>18. เงินปันผล</t>
  </si>
  <si>
    <t xml:space="preserve">      18.2  ตามมติที่ประชุมสามัญผู้ถือหุ้น  ครั้งที่  41 ประจำปี 2555  เมื่อวันที่ 23 เมษายน 2555  อนุมัติให้จ่ายเงินปันผลจากการดำเนินงาน</t>
  </si>
  <si>
    <t>19. กองทุนสำรองเลี้ยงชีพ</t>
  </si>
  <si>
    <t>20. สำรองตามกฎหมาย</t>
  </si>
  <si>
    <t>21. สำรองทั่วไป</t>
  </si>
  <si>
    <t>22. ภาษีเงินได้</t>
  </si>
  <si>
    <t>23. ค่าใช้จ่ายตามลักษณะ</t>
  </si>
  <si>
    <t>สถานที่  และอุปกรณ์</t>
  </si>
  <si>
    <t xml:space="preserve">    ค่าใช้จ่ายเกี่ยวกับอาคารสถาน</t>
  </si>
  <si>
    <t>24. การบริหารการจัดการทุน</t>
  </si>
  <si>
    <t xml:space="preserve">25. ค่าตอบแทนกรรมการ </t>
  </si>
  <si>
    <t>26. ค่าตอบแทนผู้บริหาร</t>
  </si>
  <si>
    <t>27. ภาระผูกพันและหนี้สินที่อาจเกิดขึ้นในภายหน้า</t>
  </si>
  <si>
    <t xml:space="preserve">       27.1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วันที่  </t>
  </si>
  <si>
    <t xml:space="preserve">               27.1.1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</t>
  </si>
  <si>
    <t xml:space="preserve">       27.3  บริษัทฯ     มีวงเงินค้ำประกันที่ทำกับธนาคาร    สถาบันการเงินและบริษัทต่าง   ๆ   ให้กับกิจการที่เกี่ยวข้องกันที่แสดงไว้ใน</t>
  </si>
  <si>
    <t>27. ภาระผูกพันและหนี้สินที่อาจเกิดขึ้นในภายหน้า (ต่อ)</t>
  </si>
  <si>
    <t>28. รายการบัญชีกับกิจการที่เกี่ยวข้องกัน</t>
  </si>
  <si>
    <t>28. รายการบัญชีกับกิจการที่เกี่ยวข้องกัน (ต่อ)</t>
  </si>
  <si>
    <t>29.  การเสนอข้อมูลทางการเงินจำแนกตามส่วนงาน</t>
  </si>
  <si>
    <t>29.  การเสนอข้อมูลทางการเงินจำแนกตามส่วนงาน (ต่อ)</t>
  </si>
  <si>
    <t>30. การเปิดเผยข้อมูลเกี่ยวกับเครื่องมือทางการเงิน</t>
  </si>
  <si>
    <t xml:space="preserve">      30.1  นโยบายการบัญชี</t>
  </si>
  <si>
    <t xml:space="preserve">      30.2  การบริหารความเสี่ยง</t>
  </si>
  <si>
    <t xml:space="preserve">      30.3  ความเสี่ยงเกี่ยวกับอัตราดอกเบี้ย</t>
  </si>
  <si>
    <t xml:space="preserve">      30.4  ความเสี่ยงด้านสินเชื่อ</t>
  </si>
  <si>
    <t xml:space="preserve">      30.5  ความเสี่ยงจากอัตราแลกเปลี่ยน</t>
  </si>
  <si>
    <t xml:space="preserve">      30.6  ราคายุติธรรมของเครื่องมือทางการเงิน</t>
  </si>
  <si>
    <t xml:space="preserve">-    </t>
  </si>
  <si>
    <t xml:space="preserve">                โอน</t>
  </si>
  <si>
    <t xml:space="preserve">                           จำนวนเงิน 1,100,000.00 บาท  ตามลำดับ</t>
  </si>
  <si>
    <t xml:space="preserve"> - 34 -</t>
  </si>
  <si>
    <t xml:space="preserve"> - 35-</t>
  </si>
  <si>
    <t>- 36 -</t>
  </si>
  <si>
    <t>แนวปฏิบัติทางการบัญชี</t>
  </si>
  <si>
    <t>การโอนและการรับโอนสินทรัพย์ทางการเงิน</t>
  </si>
  <si>
    <t xml:space="preserve">    ที่เกี่ยวข้องกันและบริษัทอื่น</t>
  </si>
  <si>
    <t xml:space="preserve">    ล้านบาท  ตามลำดับ  เป็นต้นทุนที่จ่ายให้บริษัท  สหโคเจน (ชลบุรี)  จำกัด (มหาชน)    ซึ่งเป็นกิจการที่เกี่ยวข้องกัน  และได้ขายให้กิจการ</t>
  </si>
  <si>
    <t>เงินลงทุนในบริษัทร่วม-บันทึกโดยวิธีส่วนได้เสียลดลง</t>
  </si>
  <si>
    <t xml:space="preserve"> - ผลกำไรจากการวัดมูลค่าเงินลงทุนเผื่อขาย</t>
  </si>
  <si>
    <t xml:space="preserve"> - ผลกำไรจากการวัดมูลค่าเงินลงทุนเผื่อขาย-บริษัทร่วม</t>
  </si>
  <si>
    <t xml:space="preserve">          เช่นเดียวกับบริษัท ซึ่งบริษัทฯ ไม่สามารถปรับปรุงผลกระทบต่อเงินลงทุนในบริษัทร่วมได้  เนื่องจากบริษัทฯ  ไม่มีอำนาจควบคุมสั่งการ บริษัทร่วมดังกล่าวเพื่อจัดให้มีการสอบทานงบการเงินไตรมาสโดยผู้สอบบัญชี  </t>
  </si>
  <si>
    <t xml:space="preserve">                            คู่สัญญาต้องปฏิบัติตามเงื่อนไขของสัญญาตามอัตราที่ตกลงต่อยอดขาย </t>
  </si>
  <si>
    <t xml:space="preserve">               27.1.3  บริษัทฯ   ได้ทำสัญญาในการซื้อกระแสไฟฟ้าจากบริษัทในเครือแห่งหนึ่งเป็นระยะเวลา   15   ปี    เพื่อจำหน่ายแก่</t>
  </si>
  <si>
    <t xml:space="preserve">               27.1.2  บริษัทฯ ทำสัญญาใช้เครื่องหมายการค้ากับบริษัทในต่างประเทศ สำหรับสินค้าอุปโภคบริโภคซึ่งเป็นสัญญาต่างตอบแทน</t>
  </si>
  <si>
    <t xml:space="preserve">          4.1  จำนวนเงินของรายการปรับปรุงที่มีผลกระทบต่อรายการในงบแสดงฐานะการเงินและงบกำไรขาดทุนเบ็ดเสร็จ มีดังนี้</t>
  </si>
  <si>
    <t>ตั้งแต่เริ่มแรก</t>
  </si>
  <si>
    <t>ในบริษัทร่วม แต่อย่างไรก็ตาม ในไตรมาส 2 ปี 2556 บริษัทฯ พบว่า นโยบายการถือเงินลงทุนในบริษัทร่วมดังกล่าวเป็นการ</t>
  </si>
  <si>
    <t>รอตัดบัญชีของผลแตกต่างชั่วคราวที่ต้องเสียภาษี   ระหว่างมูลค่าเงินลงทุนตามวิธีส่วนได้เสีย   และวิธีราคาทุนของเงินลงทุน</t>
  </si>
  <si>
    <t>ลงทุนระยะยาวคาดว่าจะไม่ มีการขาย   จึงไม่มีผลแตกต่างชั่วคราวที่ต้องเสียภาษี  ดังนั้น   จึงได้ปรับปรุงแก้ไขข้อผิดพลาด</t>
  </si>
  <si>
    <t>ย้อนหลังเกี่ยวกับหนี้สินภาษีเงินได้รอตัดบัญชีที่รับรู้ในไตรมาสที่   1  ปี  2556   ถือเสมือนหนึ่งไม่ได้บันทึกหนี้สินดังกล่าว</t>
  </si>
  <si>
    <t>4.2  ในไตรมาสที่  1  ปี 2556  บริษัทฯ  ได้นำมาตรฐานการบัญชี เรื่องภาษีเงินได้ มาใช้ครั้งแรก จึงได้บันทึกหนี้สินภาษีเงินได้</t>
  </si>
  <si>
    <t>การเปลี่ยนแปลงการนำเสนอและการเปิดเผยข้อมูลส่วนงานนี้ไม่มีผลกระทบที่มีสาระสำคัญต่อข้อมูลส่วนงานที่เคย</t>
  </si>
  <si>
    <t xml:space="preserve">     นำเสนอในงบการเงินของบริษัทฯ และไม่มีผลกระทบต่อสินทรัพย์ หนี้สิน หรือกำไรต่อหุ้นของบริษัทฯ</t>
  </si>
  <si>
    <t>3.  นโยบายบัญชีที่สำคัญ (ต่อ)</t>
  </si>
  <si>
    <t>ภาษีเงินได้ปัจจุบัน</t>
  </si>
  <si>
    <t>ภาษีเงินได้รอการตัดบัญชี</t>
  </si>
  <si>
    <t xml:space="preserve"> - 4 -</t>
  </si>
  <si>
    <t xml:space="preserve"> 1 มกราคม 2555</t>
  </si>
  <si>
    <t>งบแสดงฐานะการเงิน</t>
  </si>
  <si>
    <t>สินทรัพย์</t>
  </si>
  <si>
    <t>สินทรัพย์ภาษีเงินได้รอตัดบัญชีเพิ่มขึ้น</t>
  </si>
  <si>
    <t>หนี้สิน</t>
  </si>
  <si>
    <t>หนี้สินภาษีเงินได้รอตัดบัญชีเพิ่ม</t>
  </si>
  <si>
    <t>ส่วนของผู้ถือหุ้น</t>
  </si>
  <si>
    <t>องค์ประกอบอื่นของส่วนของผู้ถือหุ้นลดลง</t>
  </si>
  <si>
    <t>กำไรสะสมที่ยังไม่ได้จัดสรรเพิ่มขึ้น</t>
  </si>
  <si>
    <t>งบกำไรขาดทุนเบ็ดเสร็จ</t>
  </si>
  <si>
    <t xml:space="preserve"> - 6 -</t>
  </si>
  <si>
    <t>5.  เงินสดและรายการเทียบเท่าเงินสด</t>
  </si>
  <si>
    <t>6.  ลูกหนี้การค้าและลูกหนี้อื่น - กิจการที่เกี่ยวข้องกัน</t>
  </si>
  <si>
    <t xml:space="preserve">   ภาษีเงินได้ ประกอบด้วยภาษีเงินได้ของงวดปัจจุบันและภาษีเงินได้รอการตัดบัญชี</t>
  </si>
  <si>
    <t xml:space="preserve">   </t>
  </si>
  <si>
    <t xml:space="preserve">   บริษัทฯบันทึกภาษีเงินได้ปัจจุบันตามจำนวนที่คาดว่าจะจ่ายให้กับหน่วยงานจัดเก็บภาษีของรัฐ โดยคำนวณจากกำไร</t>
  </si>
  <si>
    <t xml:space="preserve">   ทางภาษีตามหลักเกณฑ์ที่กำหนดในกฎหมายภาษีอากร</t>
  </si>
  <si>
    <t xml:space="preserve">   บริษัทฯบันทึกภาษีเงินได้รอการตัดบัญชีของผลแตกต่างชั่วคราวระหว่างราคาตามบัญชีของสินทรัพย์และหนี้สิน </t>
  </si>
  <si>
    <t xml:space="preserve">   ณ วันสิ้นรอบระยะเวลารายงานกับฐานภาษีของสินทรัพย์และหนี้สินที่เกี่ยวข้องนั้น โดยใช้อัตราภาษีที่มีผลบังคับใช้ </t>
  </si>
  <si>
    <t xml:space="preserve">   ณ วันสิ้นรอบระยะเวลารายงาน</t>
  </si>
  <si>
    <t xml:space="preserve">   บริษัทฯรับรู้หนี้สินภาษีเงินได้รอการตัดบัญชีของผลแตกต่างชั่วคราวที่ต้องเสียภาษีทุกรายการ แต่รับรู้สินทรัพย์</t>
  </si>
  <si>
    <t xml:space="preserve">   ภาษีเงินได้รอการตัดบัญชีสำหรับผลแตกต่างชั่วคราวที่ใช้หักภาษี รวมทั้งผลขาดทุนทางภาษีที่ยังไม่ได้ใช้</t>
  </si>
  <si>
    <t xml:space="preserve">   ในจำนวนเท่าที่มีความเป็นไปได้ค่อนข้างแน่ที่บริษัทฯจะมีกำไรทางภาษีในอนาคตเพียงพอที่จะใช้ประโยชน์</t>
  </si>
  <si>
    <t xml:space="preserve">   จากผลแตกต่างชั่วคราวที่ใช้หักภาษีและผลขาดทุนทางภาษีที่ยังไม่ได้ใช้นั้น</t>
  </si>
  <si>
    <t xml:space="preserve">   บริษัทฯจะทบทวนมูลค่าตามบัญชีของสินทรัพย์ภาษีเงินได้รอการตัดบัญชีทุกสิ้นรอบระยะเวลารายงานและจะทำการ</t>
  </si>
  <si>
    <t xml:space="preserve">   ปรับลดมูลค่าตามบัญชีดังกล่าว หากมีความเป็นไปได้ค่อนข้างแน่ว่าบริษัทฯจะไม่มีกำไรทางภาษีเพียงพอต่อการนำ</t>
  </si>
  <si>
    <t xml:space="preserve">   สินทรัพย์ภาษีเงินได้รอการตัดบัญชีทั้งหมดหรือบางส่วนมาใช้ประโยชน์</t>
  </si>
  <si>
    <t xml:space="preserve">   บริษัทฯจะบันทึกภาษีเงินได้รอการตัดบัญชีโดยตรงไปยังส่วนของผู้ถือหุ้นหากภาษีที่เกิดขึ้นเกี่ยวข้องกับรายการ</t>
  </si>
  <si>
    <t xml:space="preserve">   ที่ได้บันทึกโดยตรงไปยังส่วนของผู้ถือหุ้น</t>
  </si>
  <si>
    <t xml:space="preserve">4.  ผลสะสมจากการเปลี่ยนแปลงนโยบายการบัญชีเนื่องจากการนำมาตรฐานการบัญชีใหม่มาถือปฏิบัติ </t>
  </si>
  <si>
    <t>4.  ผลสะสมจากการเปลี่ยนแปลงนโยบายการบัญชีเนื่องจากการนำมาตรฐานการบัญชีใหม่มาถือปฏิบัติ (ต่อ)</t>
  </si>
  <si>
    <t xml:space="preserve"> - 7 -</t>
  </si>
  <si>
    <t>(ปรับปรุงใหม่)</t>
  </si>
  <si>
    <t>ภาษีเงินได้ปัจจุบัน :</t>
  </si>
  <si>
    <t>ภาษีเงินได้นิติบุคคลสำหรับงวด</t>
  </si>
  <si>
    <t>ภาษีเงินได้รอการตัดบัญชี :</t>
  </si>
  <si>
    <t>ภาษีเงินได้รอการตัดบัญชีจากผลแตกต่างชั่วคราวและการกลับรายการ</t>
  </si>
  <si>
    <t xml:space="preserve">   ผลแตกต่างชั่วคราว</t>
  </si>
  <si>
    <t>ค่าใช้จ่ายภาษีเงินได้ที่แสดงอยู่ในงบกำไรขาดทุน</t>
  </si>
  <si>
    <t>- 22 -</t>
  </si>
  <si>
    <t>ภาษีเงินได้ - การเปลี่ยนแปลงสถานภาพทางภาษีของกิจการหรือของผู้ถือหุ้น</t>
  </si>
  <si>
    <t>7.  ลูกหนี้การค้าและลูกหนี้อื่น - อื่นๆ</t>
  </si>
  <si>
    <t xml:space="preserve"> - 9 -</t>
  </si>
  <si>
    <t>8.  เงินลงทุนในบริษัทร่วม</t>
  </si>
  <si>
    <t xml:space="preserve">          8.1  เงินลงทุนในบริษัทร่วม - บันทึกโดยวิธีส่วนได้เสีย</t>
  </si>
  <si>
    <t>- 10 -</t>
  </si>
  <si>
    <t xml:space="preserve">     8.2  ข้อมูลเพิ่มเติมของบริษัทร่วม</t>
  </si>
  <si>
    <t>9.  เงินลงทุนในกิจการที่เกี่ยวข้องกัน</t>
  </si>
  <si>
    <t xml:space="preserve">     9.1  เงินลงทุนในหลักทรัพย์เผื่อขาย</t>
  </si>
  <si>
    <t xml:space="preserve">     9.2  เงินลงทุนทั่วไป</t>
  </si>
  <si>
    <t xml:space="preserve">     9.  เงินลงทุนในกิจการที่เกี่ยวข้องกัน  (ต่อ)</t>
  </si>
  <si>
    <t xml:space="preserve">    9.  เงินลงทุนในกิจการที่เกี่ยวข้องกัน  (ต่อ)</t>
  </si>
  <si>
    <t xml:space="preserve">      9.  เงินลงทุนในกิจการที่เกี่ยวข้องกัน  (ต่อ)</t>
  </si>
  <si>
    <t>- 11 -</t>
  </si>
  <si>
    <t>- 13  -</t>
  </si>
  <si>
    <t>- 14  -</t>
  </si>
  <si>
    <t>- 15  -</t>
  </si>
  <si>
    <t>- 17 -</t>
  </si>
  <si>
    <t>10. เงินลงทุนระยะยาวอื่น</t>
  </si>
  <si>
    <t xml:space="preserve">    10.1 เงินลงทุนในหลักทรัพย์เผื่อขาย</t>
  </si>
  <si>
    <t xml:space="preserve">    10. เงินลงทุนระยะยาวอื่น  (ต่อ)</t>
  </si>
  <si>
    <t>11.  อสังหาริมทรัพย์รอการขาย</t>
  </si>
  <si>
    <t>12.  อสังหาริมทรัพย์เพื่อการลงทุน</t>
  </si>
  <si>
    <t>12.  อสังหาริมทรัพย์เพื่อการลงทุน (ต่อ)</t>
  </si>
  <si>
    <t xml:space="preserve"> - 21 -</t>
  </si>
  <si>
    <t xml:space="preserve">13.  ที่ดิน อาคารและอุปกรณ์ </t>
  </si>
  <si>
    <t>14.  สินทรัพย์ไม่มีตัวตน  ประกอบด้วย</t>
  </si>
  <si>
    <t>15.  เงินเบิกเกินบัญชี และเงินกู้ยืมจากสถาบันการเงิน</t>
  </si>
  <si>
    <t xml:space="preserve">       15.1  เงินเบิกเกินบัญชีธนาคาร</t>
  </si>
  <si>
    <t xml:space="preserve">       15.2  เงินกู้ยืมจากธนาคาร</t>
  </si>
  <si>
    <t xml:space="preserve">16.  เงินกู้ยืมระยะยาว </t>
  </si>
  <si>
    <t>17.  ภาระผูกพันผลประโยชน์พนักงาน</t>
  </si>
  <si>
    <t>17.  ภาระผูกพันผลประโยชน์พนักงาน (ต่อ)</t>
  </si>
  <si>
    <t>- 23 -</t>
  </si>
  <si>
    <t xml:space="preserve"> - 28 -</t>
  </si>
  <si>
    <t>- 31 -</t>
  </si>
  <si>
    <t>31. การอนุมัติงบการเงินระหว่างกาล</t>
  </si>
  <si>
    <t xml:space="preserve">     ผลกระทบอย่างเป็นสาระสำคัญต่องบการเงินนี้ ยกเว้นมาตรฐานการบัญชีฉบับที่ 12 เรื่อง ภาษีเงินได้ (ตามหมายเหตุข้อ  4 )</t>
  </si>
  <si>
    <t>(ยังไม่ได้ตรวจสอบ / สอบทานแล้ว)</t>
  </si>
  <si>
    <t xml:space="preserve">   รายการซื้ออสังหาริมทรัพย์</t>
  </si>
  <si>
    <t xml:space="preserve">   รายการขายอสังหาริมทรัพย์</t>
  </si>
  <si>
    <t>(     นางจันทรา บูรณฤกษ์        ,      นายวิชัย กุลสมภพ     )</t>
  </si>
  <si>
    <t xml:space="preserve">                     (ลงชื่อ)…………………………….……..……………………………………กรรมการตามอำนาจ</t>
  </si>
  <si>
    <t xml:space="preserve">           (ลงชื่อ)…………………………….……..……………………………………กรรมการตามอำนาจ</t>
  </si>
  <si>
    <t xml:space="preserve">(     นางจันทรา บูรณฤกษ์        ,      นายวิชัย กุลสมภพ     )          </t>
  </si>
  <si>
    <t xml:space="preserve">(       นางจันทรา บูรณฤกษ์           ,          นายวิชัย กุลสมภพ       )          </t>
  </si>
  <si>
    <t xml:space="preserve">           (ลงชื่อ)………………………….……….……………...……………………………………กรรมการตามอำนาจ</t>
  </si>
  <si>
    <t xml:space="preserve">      (          นางจันทรา บูรณฤกษ์           ,          นายวิชัย กุลสมภพ         )          </t>
  </si>
  <si>
    <t>(ลงชื่อ)………………………………………………………………………………………..กรรมการตามอำนาจ</t>
  </si>
  <si>
    <t xml:space="preserve">(     นางจันทรา บูรณฤกษ์           ,          นายวิชัย กุลสมภพ      )          </t>
  </si>
  <si>
    <t>(ลงชื่อ)……………………………………..………………………………….กรรมการตามอำนาจ</t>
  </si>
  <si>
    <t>(ลงชื่อ)………………………..…………………………………………กรรมการตามอำนาจ</t>
  </si>
  <si>
    <t xml:space="preserve">(     นางจันทรา บูรณฤกษ์           ,          นายวิชัย กุลสมภพ     )          </t>
  </si>
  <si>
    <t xml:space="preserve">     (ลงชื่อ)……………………….……………………………………………กรรมการตามอำนาจ</t>
  </si>
  <si>
    <t xml:space="preserve">(     นางจันทรา บูรณฤกษ์          ,         นายวิชัย กุลสมภพ     )            </t>
  </si>
  <si>
    <t xml:space="preserve">         (ลงชื่อ)……………………….……………………………………………กรรมการตามอำนาจ</t>
  </si>
  <si>
    <t xml:space="preserve">        (ลงชื่อ)……………………………………………………………………….กรรมการตามอำนาจ</t>
  </si>
  <si>
    <t>8.  เงินลงทุนในบริษัทร่วม (ต่อ)</t>
  </si>
  <si>
    <t xml:space="preserve">        ภาษีเงินได้</t>
  </si>
  <si>
    <t xml:space="preserve">     3.1 มาตรฐานการบัญชีฉบับที่ 8 เรื่อง ส่วนงานดำเนินงาน</t>
  </si>
  <si>
    <t xml:space="preserve">     3.2 มาตรฐานการบัญชีฉบับที่ 12 เรื่อง ภาษีเงินได้</t>
  </si>
  <si>
    <t xml:space="preserve">     1.1  บริษัท  สหพัฒนาอินเตอร์โฮลดิ้ง  จำกัด  (มหาชน) "บริษัท" เป็นบริษัทมหาชน  ที่จดทะเบียนจัดตั้งและมีภูมิลำเนา</t>
  </si>
  <si>
    <t xml:space="preserve">    การเปลี่ยนแปลงในมูลค่าของภาระผูกพันผลประโยชน์พนักงาน</t>
  </si>
  <si>
    <t xml:space="preserve">    ข้อสมมุติหลักในการประมาณการตามหลักการคณิตศาสตร์ประกันภัย ณ วันที่รายงาน</t>
  </si>
  <si>
    <t xml:space="preserve">      ณ วันที่ 30 พฤษภาคม 2533 และมอบหมายให้ผู้จัดการรับอนุญาตเป็นผู้จัดการกองทุนนี้ โดยหักจากเงินเดือนพนักงานส่วนหนึ่ง </t>
  </si>
  <si>
    <t xml:space="preserve">    บริษัทฯ    และพนักงานร่วมกันจัดตั้งกองทุนสำรองเลี้ยงชีพตาม   พรบ.   กองทุนสำรองเลี้ยงชีพ   พ.ศ.  2530    โดยจัดตั้ง  </t>
  </si>
  <si>
    <t xml:space="preserve">    รายการค่าใช้จ่ายตามลักษณะประกอบด้วยรายการค่าใช้จ่ายที่สำคัญ  ดังต่อไปนี้</t>
  </si>
  <si>
    <t xml:space="preserve">    วัตถุประสงค์ของบริษัทฯ  ในการบริหารทางการเงินคือ   การดำรงไว้ซึ่งความสามารถในการดำเนินงานอย่างต่อเนื่อง  และ</t>
  </si>
  <si>
    <t xml:space="preserve">    ค่าตอบแทนกรรมการนี้เป็นประโยชน์ที่จ่ายให้แก่กรรมการของบริษัทฯ ตามมาตรา 90 ของพระราชบัญญัติบริษัทมหาชน</t>
  </si>
  <si>
    <t xml:space="preserve">    ค่าตอบแทนกรรมการบริหาร ผู้จัดการและผู้บริหารสี่รายแรกรองจากผู้จัดการลงมา  และผู้บริหารในระดับเทียบเท่ารายที่สี่</t>
  </si>
  <si>
    <t xml:space="preserve">    บริษัทฯ  จะคิดค่าธรรมเนียมการค้ำประกันในอัตราร้อยละ  0.5 - 1  ของมูลค่าวงเงิน    โดยบริษัทฯ  จะจัดเก็บจากบริษัทที่จ่าย</t>
  </si>
  <si>
    <t xml:space="preserve">    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</t>
  </si>
  <si>
    <t xml:space="preserve">       กรรมการบางส่วนร่วมกัน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</si>
  <si>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>ไม่เกินกว่าราคาจำหน่ายของการประปาส่วน</t>
  </si>
  <si>
    <t xml:space="preserve">     จากลักษณะของการให้บริการ  จำนวน  </t>
  </si>
  <si>
    <t xml:space="preserve">     ระยะเวลา  รวมถึงต้นทุนในการให้บริการ</t>
  </si>
  <si>
    <t xml:space="preserve">     ระยะเวลา และพื้นที่ในการใช้บริการ</t>
  </si>
  <si>
    <t xml:space="preserve">               หนี้สินทางการเงินแต่ละประเภท  ได้เปิดเผยไว้แล้วในหมายเหตุข้อ 3</t>
  </si>
  <si>
    <t xml:space="preserve">               รายละเอียดของนโยบายการบัญชีที่สำคัญ   วิธีการใช้ซึ่งรวมถึงเกณฑ์ในการรับรู้และวัดมูลค่าที่เกี่ยวกับสินทรัพย์   และ</t>
  </si>
  <si>
    <t xml:space="preserve">               บริษัทฯ อาจมีความเสี่ยงที่เกิดจากการเปลี่ยนแปลงของอัตราดอกเบี้ยในตลาด  ซึ่งมีผลกระทบต่อผลการดำเนินงานและ</t>
  </si>
  <si>
    <t xml:space="preserve">               กระแสเงินสด     </t>
  </si>
  <si>
    <t xml:space="preserve">              บริษัทฯ    มีความเสี่ยงด้านการให้สินเชื่อที่เกี่ยวเนื่องกับลูกหนี้การค้า    โดยมีนโยบายการให้สินเชื่ออย่างระมัดระวังซึ่ง</t>
  </si>
  <si>
    <t xml:space="preserve">              จากการขายสินค้าที่เริ่มมีการซื้อขายขึ้นในไตรมาสที่  3  ปี  2554   ซึ่งบริษัทฯ  กำหนดระยะเวลาการให้สินเชื่อมากกว่า </t>
  </si>
  <si>
    <t>ลูกหนี้การค้ากิจการที่เกี่ยวข้องกัน</t>
  </si>
  <si>
    <t xml:space="preserve">ลูกหนี้การค้าอื่น 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</si>
  <si>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(เฉพาะบริษัทร่วมที่มีตราสารทุนที่มีการซื้อขายในตลาดหลักทรัพย์แห่ง</t>
  </si>
  <si>
    <t xml:space="preserve">เงินกู้ยืมระยะยาว </t>
  </si>
  <si>
    <t xml:space="preserve">              ลูกหนี้การค้าส่วนใหญ่มีการติดต่อกันมาเป็นเวลานาน  ยกเว้นลูกหนี้การค้ากิจการที่เกี่ยวข้องกันรายหนึ่ง ซึ่งเป็นลูกหนี้</t>
  </si>
  <si>
    <t>ประเทศไทย (SET) คำนวณจากราคาเสนอซื้อปัจจุบัน ณ วันที่ในงบแสดงฐานะการเงิน  ของตลาดหลักทรัพย์แห่งประเทศไทย)</t>
  </si>
  <si>
    <t>ธุรกิจขายสินค้า</t>
  </si>
  <si>
    <t>ธุรกิจเงินลงทุนและอื่นๆ</t>
  </si>
  <si>
    <t>หัก ค่าเผื่อหนี้สงสัยจะสูญ</t>
  </si>
  <si>
    <t>ลูกหนี้การค้า - อื่นๆ</t>
  </si>
  <si>
    <t xml:space="preserve">ลูกหนี้อื่น </t>
  </si>
  <si>
    <t>อสังหาริมทรัพย์รอการขาย - ลำพูน</t>
  </si>
  <si>
    <t>อสังหาริมทรัพย์รอการขาย - กบินทร์บุรี</t>
  </si>
  <si>
    <t>อสังหาริมทรัพย์รอการขาย - ศรีราชา</t>
  </si>
  <si>
    <t xml:space="preserve">                           </t>
  </si>
  <si>
    <t xml:space="preserve">    บริษัทฯจ่ายค่าชดเชยผลประโยชน์หลังออกจากงานและบำเหน็จตามข้อกำหนดของพระราชบัญญัติคุ้มครองแรงงาน พ.ศ. 2541 </t>
  </si>
  <si>
    <t xml:space="preserve">                           จำนวน 822,000.00 บาท  จำนวน 1 ราย ค้ำประกันด้วยพันธบัตรธนาคารแห่งประเทศไทย จำนวน 6,220,000.00 บาท</t>
  </si>
  <si>
    <t>ไดโอส บีเคเค โฮลดิ้งส์</t>
  </si>
  <si>
    <t>- 20 -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</si>
  <si>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</si>
  <si>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</si>
  <si>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</si>
  <si>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</si>
  <si>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</si>
  <si>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      ต้นทุนค่าบริการ</t>
  </si>
  <si>
    <t>- 19 -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</si>
  <si>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</si>
  <si>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</si>
  <si>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</si>
  <si>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</si>
  <si>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>- 24 -</t>
  </si>
  <si>
    <t>2.  เกณฑ์การเสนองบการเงินระหว่างกาล</t>
  </si>
  <si>
    <t xml:space="preserve">     บอจ. เจนเนอร์รัลกลาส</t>
  </si>
  <si>
    <t xml:space="preserve">     บอจ. โทเทิลเวย์ อิมเมจ</t>
  </si>
  <si>
    <t xml:space="preserve">     บอจ. นูบูน</t>
  </si>
  <si>
    <t>ผลประโยชน์พนักงานจ่าย</t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</si>
  <si>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</si>
  <si>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</si>
  <si>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</si>
  <si>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</si>
  <si>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>สำหรับงวด 3 เดือน</t>
  </si>
  <si>
    <t>รายได้จากงานแสดงสินค้า</t>
  </si>
  <si>
    <t>ขายอสังหาริมทรัพย์</t>
  </si>
  <si>
    <t>ต้นทุนค่าไฟฟ้า และไอน้ำ</t>
  </si>
  <si>
    <t>ค่าไฟฟ้าโรงกรองน้ำ บ่อบำบัด</t>
  </si>
  <si>
    <t xml:space="preserve">     บอจ. วีน อินเตอร์เนชั่นแนล </t>
  </si>
  <si>
    <t xml:space="preserve">     บอจ. ฟูจิกซ์  อินเตอร์เนชั่นแนล</t>
  </si>
  <si>
    <t xml:space="preserve">     บอจ. อาซาฮี คาเซอิ </t>
  </si>
  <si>
    <t xml:space="preserve">          สปันบอนด์ (ประเทศไทย)</t>
  </si>
  <si>
    <t xml:space="preserve">     บอจ. สยามแฟมิลี่มาร์ท</t>
  </si>
  <si>
    <t xml:space="preserve">    ต้นทุนงานแสดงสินค้า</t>
  </si>
  <si>
    <t>ค่าใช้จ่ายในงานแสดงสินค้า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</si>
  <si>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</si>
  <si>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</si>
  <si>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</si>
  <si>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</si>
  <si>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</si>
  <si>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บริษัท สหพัฒนาอินเตอร์โฮลดิ้ง จำกัด (มหาชน)</t>
  </si>
  <si>
    <t xml:space="preserve">     บอจ. พี.ซี.บี. เซ็นเตอร์ 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</si>
  <si>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</si>
  <si>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</si>
  <si>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(ลงชื่อ)………………………………………………………………กรรมการตามอำนาจ</t>
  </si>
  <si>
    <t>ปั่นด้าย, ทอผ้า</t>
  </si>
  <si>
    <t>โปรแกรมคอมพิวเตอร์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</si>
  <si>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</si>
  <si>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</si>
  <si>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</si>
  <si>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</si>
  <si>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</si>
  <si>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 xml:space="preserve"> งบการเงินที่แสดงเงินลงทุนตามวิธีส่วนได้เสีย  และงบการเงินเฉพาะกิจการ</t>
  </si>
  <si>
    <t xml:space="preserve">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</si>
  <si>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>งบการเงินเฉพาะกิจการ</t>
  </si>
  <si>
    <t>และงบการเงินเฉพาะกิจการ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</si>
  <si>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</si>
  <si>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</si>
  <si>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</si>
  <si>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</si>
  <si>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</si>
  <si>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</si>
  <si>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</si>
  <si>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</si>
  <si>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</si>
  <si>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</si>
  <si>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 xml:space="preserve">     บอจ. อินเตอร์เนชั่นแนล</t>
  </si>
  <si>
    <t xml:space="preserve">          เลทเธอร์แฟชั่น</t>
  </si>
  <si>
    <t xml:space="preserve">          แอนด์ ลอจิสติคส์ </t>
  </si>
  <si>
    <t>เงินเบิกเกินบัญชีธนาคาร</t>
  </si>
  <si>
    <t>เงินกู้ยืมจากธนาคาร</t>
  </si>
  <si>
    <t>หัก ส่วนของหนี้สินระยะยาวที่ถึงกำหนดชำระภายใน 1 ปี</t>
  </si>
  <si>
    <t xml:space="preserve">                  </t>
  </si>
  <si>
    <t>สวน</t>
  </si>
  <si>
    <t>นิคม</t>
  </si>
  <si>
    <t xml:space="preserve">A, F </t>
  </si>
  <si>
    <t>ป้ายยี่ห้อ</t>
  </si>
  <si>
    <t>A, E ,F</t>
  </si>
  <si>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</si>
  <si>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</si>
  <si>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</si>
  <si>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</si>
  <si>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</si>
  <si>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 xml:space="preserve">     บมจ. อิมพีเรียลเทคโนโลยี </t>
  </si>
  <si>
    <t>มีรายละเอียดดังนี้</t>
  </si>
  <si>
    <t xml:space="preserve">      หัก  ค่าเผื่อผลขาดทุนจากการด้อยค่า</t>
  </si>
  <si>
    <t xml:space="preserve">      ทุกราย  ประกอบด้วย เงินเดือน เงินอุดหนุน  เงินตอบแทนการเกษียณอายุ  และเบี้ยประชุม</t>
  </si>
  <si>
    <t xml:space="preserve">                           ผู้ใช้กระแสไฟฟ้าในโครงการสวนอุตสาหกรรมฯ   ศรีราชา   บริษัทฯ   จะต้องจ่ายชำระค่ากระแสไฟฟ้าตามเงื่อนไข</t>
  </si>
  <si>
    <t xml:space="preserve">                           ที่กำหนดไว้ในสัญญา    โดยผู้ใช้กระแสไฟฟ้าจะต้องค้ำประกันการใช้ไฟฟ้าต่อบริษัทฯ    ตามขนาดของหม้อแปลง</t>
  </si>
  <si>
    <t xml:space="preserve">                           ไฟฟ้าที่ขอใช้โดยคิดในราคา 400.00 บาท  ต่อ 1  KVA  โดย  </t>
  </si>
  <si>
    <t xml:space="preserve">              บัญชีของสินทรัพย์และหนี้สินทางการเงินที่แสดงในงบดุลมีมูลค่าใกล้เคียงกับมูลค่ายุติธรรม  นอกจากนี้ผู้บริหารเชื่อว่า</t>
  </si>
  <si>
    <t>ภาษีเงินได้</t>
  </si>
  <si>
    <t xml:space="preserve">     บมจ. ไทยโทเรเท็กซ์ ไทล์มิลส์</t>
  </si>
  <si>
    <t xml:space="preserve">      ดำรงไว้ซึ่งโครงสร้างทุนที่เหมาะสม</t>
  </si>
  <si>
    <t xml:space="preserve">      จำกัด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</si>
  <si>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  ต่างประเทศ บริษัทฯ  จะไม่เรียกเก็บค่าธรรมเนียมค้ำประกัน</t>
  </si>
  <si>
    <t xml:space="preserve">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</si>
  <si>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บริษัทฯ ไม่มีความเสี่ยงจากเครื่องมือทางการเงินที่มีนัยสำคัญ</t>
  </si>
  <si>
    <t xml:space="preserve">     บอจ. เดอะแกรนด์ ยูบี </t>
  </si>
  <si>
    <t xml:space="preserve">    ต้นทุนค่าเช่า</t>
  </si>
  <si>
    <t xml:space="preserve">    ต้นทุนค่าลิขสิทธิ์</t>
  </si>
  <si>
    <t>รองเท้าหนัง</t>
  </si>
  <si>
    <t xml:space="preserve">     บอจ. สหรัตนนคร</t>
  </si>
  <si>
    <t xml:space="preserve">     บอจ. ไทยกุลแซ่</t>
  </si>
  <si>
    <t>ชุดชั้นในชาย</t>
  </si>
  <si>
    <t xml:space="preserve">     บอจ. เค.คอมเมอร์เชียล </t>
  </si>
  <si>
    <t xml:space="preserve">          แอนด์ คอนสตรัคชั่น</t>
  </si>
  <si>
    <t xml:space="preserve">     บอจ. ไทยโทมาโด</t>
  </si>
  <si>
    <t>กรอบหน้าต่าง</t>
  </si>
  <si>
    <t xml:space="preserve">     บอจ. ยูนิลิส  </t>
  </si>
  <si>
    <t>เช่าซื้อทรัพย์สิน</t>
  </si>
  <si>
    <t xml:space="preserve">     บอจ. ไทยทาคายา</t>
  </si>
  <si>
    <t xml:space="preserve">     บอจ. ไทยซันวาฟูดส์ </t>
  </si>
  <si>
    <t>บะหมี่</t>
  </si>
  <si>
    <t xml:space="preserve">          อินดัสเตรียล</t>
  </si>
  <si>
    <t>กึ่งสำเร็จรูป</t>
  </si>
  <si>
    <t xml:space="preserve">     บอจ. แดรี่ไทย</t>
  </si>
  <si>
    <t>นม</t>
  </si>
  <si>
    <t xml:space="preserve">     บอจ. ไทยแน็กซิส</t>
  </si>
  <si>
    <t xml:space="preserve">     บอจ. กิ่วไป้ (ประเทศไทย) </t>
  </si>
  <si>
    <t>ซอส</t>
  </si>
  <si>
    <t xml:space="preserve">     บอจ. มอลเทนเอเซีย</t>
  </si>
  <si>
    <t>ชิ้นส่วนรถยนต์</t>
  </si>
  <si>
    <t xml:space="preserve">          โพลิเมอร์โปรดักส์</t>
  </si>
  <si>
    <t>ที่ทำจากยาง</t>
  </si>
  <si>
    <t xml:space="preserve">     บอจ. ร่วมประโยชน์</t>
  </si>
  <si>
    <t xml:space="preserve">     บอจ. ซันไรท์การ์เมนท์         </t>
  </si>
  <si>
    <t>ทอผ้า KNIT</t>
  </si>
  <si>
    <t xml:space="preserve">     บอจ. มอลเทน (ไทยแลนด์)</t>
  </si>
  <si>
    <t>ประเภทบอล</t>
  </si>
  <si>
    <t xml:space="preserve">     บอจ. สัมพันธมิตร</t>
  </si>
  <si>
    <t>สินค้าอุปโภค</t>
  </si>
  <si>
    <t>พื้นรองเท้ายาง</t>
  </si>
  <si>
    <t xml:space="preserve">     บอจ. บุญรวี  </t>
  </si>
  <si>
    <t>บริการ</t>
  </si>
  <si>
    <t xml:space="preserve">     บอจ. สหเซเรน</t>
  </si>
  <si>
    <t>ผ้าหุ้มเบาะรถยนต์</t>
  </si>
  <si>
    <t xml:space="preserve">     บอจ. ฮิไรเซมิสึ </t>
  </si>
  <si>
    <t xml:space="preserve">     บอจ. สหเซวา</t>
  </si>
  <si>
    <t>พลาสติก</t>
  </si>
  <si>
    <t xml:space="preserve">     บอจ. ยู.ซี.ซี.อูเอะชิม่าคอฟฟี่ </t>
  </si>
  <si>
    <t>ผลิตและจำหน่าย</t>
  </si>
  <si>
    <t>กาแฟกระป๋อง</t>
  </si>
  <si>
    <t xml:space="preserve">     บอจ. ไทยฟลายอิ้ง </t>
  </si>
  <si>
    <t>ซ่อมและบำรุง</t>
  </si>
  <si>
    <t xml:space="preserve">          เมนเท็นแนนซ์</t>
  </si>
  <si>
    <t>รักษาเครื่องบิน</t>
  </si>
  <si>
    <t xml:space="preserve">     บอจ. เคนมินฟูดส์ </t>
  </si>
  <si>
    <t>เส้นหมี่ขาว</t>
  </si>
  <si>
    <t xml:space="preserve">     บอจ. เอ็ม บี ที เอส โบรกกิ้ง </t>
  </si>
  <si>
    <t>นายหน้า</t>
  </si>
  <si>
    <t xml:space="preserve">          เซอร์วิส</t>
  </si>
  <si>
    <t>มหาวิทยาลัย</t>
  </si>
  <si>
    <t xml:space="preserve">     บอจ. สยามทรี</t>
  </si>
  <si>
    <t>ท่อนไม้</t>
  </si>
  <si>
    <t xml:space="preserve">          ดีเวลลอปเม้นท์</t>
  </si>
  <si>
    <t>ยูคาลิปตัส</t>
  </si>
  <si>
    <t>ธุรกิจสวนอุตสาหกรรม</t>
  </si>
  <si>
    <t>น้ำหอมปรับ</t>
  </si>
  <si>
    <t>อากาศ</t>
  </si>
  <si>
    <t xml:space="preserve">      สุทธิ</t>
  </si>
  <si>
    <t>A, C, E, F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</si>
  <si>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</si>
  <si>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</si>
  <si>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</si>
  <si>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A,C, E,F</t>
  </si>
  <si>
    <t>A, B, E, F</t>
  </si>
  <si>
    <t>A, E, F</t>
  </si>
  <si>
    <t>A, F</t>
  </si>
  <si>
    <t>A , E, F</t>
  </si>
  <si>
    <t>A, B, F</t>
  </si>
  <si>
    <t>A, B, C, E, F</t>
  </si>
  <si>
    <t>ลิสซิ่ง</t>
  </si>
  <si>
    <t xml:space="preserve">     บอจ. ยูเนี่ยนฟรอสท์</t>
  </si>
  <si>
    <t>อาหารแช่แข็ง</t>
  </si>
  <si>
    <t>โรงพยาบาล</t>
  </si>
  <si>
    <t xml:space="preserve">     บอจ. ราชสีมา ชอปปิ้ง </t>
  </si>
  <si>
    <t>ห้างสรรพ</t>
  </si>
  <si>
    <t xml:space="preserve">          คอมเพล็กซ์</t>
  </si>
  <si>
    <t>สินค้า</t>
  </si>
  <si>
    <t xml:space="preserve">     บอจ. บางกอกคลับ</t>
  </si>
  <si>
    <t>นันทนาการ</t>
  </si>
  <si>
    <t xml:space="preserve">     บอจ. ไทยโอซูก้า </t>
  </si>
  <si>
    <t xml:space="preserve">     บอจ. โนเบิลเพลซ</t>
  </si>
  <si>
    <t xml:space="preserve">     บอจ. ผลิตภัณฑ์</t>
  </si>
  <si>
    <t xml:space="preserve">          สมุนไพรไทย</t>
  </si>
  <si>
    <t>สมุนไพร</t>
  </si>
  <si>
    <t xml:space="preserve">     บอจ. อมตะซิตี้</t>
  </si>
  <si>
    <t>อุตสาหกรรม</t>
  </si>
  <si>
    <t xml:space="preserve">     บอจ. Amata (Vietnam) </t>
  </si>
  <si>
    <t xml:space="preserve">          แมเนจเม้นท์เซอร์วิส</t>
  </si>
  <si>
    <t xml:space="preserve">     บอจ. ขอนแก่นวิเทศศึกษา</t>
  </si>
  <si>
    <t>โรงเรียน</t>
  </si>
  <si>
    <t xml:space="preserve">     บอจ. โรงพยาบาลอุดร</t>
  </si>
  <si>
    <t xml:space="preserve">          ปัญญาเวช</t>
  </si>
  <si>
    <t xml:space="preserve">     บอจ. เดอะมอลล์ราชสีมา</t>
  </si>
  <si>
    <t xml:space="preserve">     บอจ. วินสโตร์</t>
  </si>
  <si>
    <t>E-COMMERCE</t>
  </si>
  <si>
    <t xml:space="preserve">     บอจ. สยาม ไอ -โลจิสติคส์</t>
  </si>
  <si>
    <t>โลลิสติคส์</t>
  </si>
  <si>
    <t xml:space="preserve">     บอจ. ศรีราชาเอวิเอชั่น</t>
  </si>
  <si>
    <t>ขนส่งทางอากาศ</t>
  </si>
  <si>
    <t xml:space="preserve">     บอจ. ดีฮอน ฟาร์มาซูติคัล </t>
  </si>
  <si>
    <t xml:space="preserve">          (ประเทศไทย)   </t>
  </si>
  <si>
    <t>รักษาโรค</t>
  </si>
  <si>
    <t xml:space="preserve">     บอจ. วาเซดะ  เอ็ดดูเคชั่น </t>
  </si>
  <si>
    <t>โรงเรียนอบรม</t>
  </si>
  <si>
    <t>ภาษา</t>
  </si>
  <si>
    <t>โบว์ลิ่ง</t>
  </si>
  <si>
    <t>เทรดดิ้ง</t>
  </si>
  <si>
    <t xml:space="preserve">     บอจ. ไดโซ  ซังเกียว </t>
  </si>
  <si>
    <t>จำหน่ายสินค้า</t>
  </si>
  <si>
    <t xml:space="preserve">     บอจ. มอร์แกน เดอทัว </t>
  </si>
  <si>
    <t>จำหน่ายเสื้อผ้า</t>
  </si>
  <si>
    <t xml:space="preserve">     บอจ. วิจัยและพัฒนาสห</t>
  </si>
  <si>
    <t>วิจัยและ</t>
  </si>
  <si>
    <t xml:space="preserve">          โอซูก้า เอเชีย</t>
  </si>
  <si>
    <t xml:space="preserve">     บอจ. ไทยอาซาฮี คาเซอิ </t>
  </si>
  <si>
    <t>เส้นใย</t>
  </si>
  <si>
    <t xml:space="preserve">          สแปนเด็กซ์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</si>
  <si>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</si>
  <si>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</si>
  <si>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</si>
  <si>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</si>
  <si>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</si>
  <si>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</si>
  <si>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</si>
  <si>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</si>
  <si>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</si>
  <si>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</si>
  <si>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</si>
  <si>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</si>
  <si>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</si>
  <si>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ค่าใช้จ่ายอื่น ๆ</t>
  </si>
  <si>
    <t>รวม</t>
  </si>
  <si>
    <t xml:space="preserve">                 -</t>
  </si>
  <si>
    <t xml:space="preserve">     บอจ. ไฟว์สตาร์พลัส</t>
  </si>
  <si>
    <t>เสื้อหนังสัตว์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</si>
  <si>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</si>
  <si>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</si>
  <si>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</si>
  <si>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</si>
  <si>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</si>
  <si>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</si>
  <si>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</si>
  <si>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 xml:space="preserve">     บริษัทร่วม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</si>
  <si>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</si>
  <si>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</si>
  <si>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</si>
  <si>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</si>
  <si>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</si>
  <si>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</si>
  <si>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</si>
  <si>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</si>
  <si>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</si>
  <si>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</si>
  <si>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A, C, E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</si>
  <si>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</si>
  <si>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</si>
  <si>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</si>
  <si>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</si>
  <si>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</si>
  <si>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</si>
  <si>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</si>
  <si>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</si>
  <si>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ประเภท</t>
  </si>
  <si>
    <t>ที่ดิน</t>
  </si>
  <si>
    <t>ค่าพัฒนา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</si>
  <si>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</si>
  <si>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</si>
  <si>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</si>
  <si>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</si>
  <si>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</si>
  <si>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</si>
  <si>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</si>
  <si>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</si>
  <si>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</si>
  <si>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</si>
  <si>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</si>
  <si>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</si>
  <si>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</si>
  <si>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</si>
  <si>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ราคาตามบัญชี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</si>
  <si>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</si>
  <si>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</si>
  <si>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แฟมิลี่โกลฟ จำกัด</t>
  </si>
  <si>
    <t xml:space="preserve">     - บริษัท ชาล์ดอง (ประเทศไทย) จำกัด</t>
  </si>
  <si>
    <t xml:space="preserve">     - บริษัท ไหมทอง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</si>
  <si>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</si>
  <si>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</si>
  <si>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</si>
  <si>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 xml:space="preserve">       </t>
  </si>
  <si>
    <t xml:space="preserve">       สินทรัพย์ / หนี้สิน</t>
  </si>
  <si>
    <t xml:space="preserve">       รายได้ 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</si>
  <si>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</si>
  <si>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</si>
  <si>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</si>
  <si>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</si>
  <si>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</si>
  <si>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</si>
  <si>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</si>
  <si>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เงินปันผลรับ</t>
  </si>
  <si>
    <t xml:space="preserve">       ค่าใช้จ่าย</t>
  </si>
  <si>
    <t>ค่ารักษาความปลอดภัย</t>
  </si>
  <si>
    <t>ค่าบำบัดน้ำเสียจ่าย</t>
  </si>
  <si>
    <t>หมายเหตุ :  ลักษณะความสัมพันธ์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</si>
  <si>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</si>
  <si>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</si>
  <si>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</si>
  <si>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-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</si>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</sst>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\(#,##0.00\)"/>
    <numFmt numFmtId="204" formatCode="#,##0_);[Red]\(#,##0.00\)"/>
    <numFmt numFmtId="205" formatCode="#,##0.00_);[Black]\(#,##0.00\)\ "/>
    <numFmt numFmtId="206" formatCode="#,##0.00_);[Red]\(#,##0.0000\)"/>
    <numFmt numFmtId="207" formatCode="###0.00_);[Red]\(###0.00\)"/>
    <numFmt numFmtId="208" formatCode="#,##0.00\ ;[Red]\(#,##0.00\)"/>
    <numFmt numFmtId="209" formatCode="#,##0\ ;[Red]\(#,##0\)"/>
    <numFmt numFmtId="210" formatCode="#,##0.00\ ;\(#,##0.00\)"/>
    <numFmt numFmtId="211" formatCode="##,##0.00_);\(#,##0.00\)"/>
    <numFmt numFmtId="212" formatCode="#,##0_);\(#,###\)"/>
    <numFmt numFmtId="213" formatCode="##,##0_);\(#,##0\)"/>
    <numFmt numFmtId="214" formatCode="#,##0.00_);[Blue]\(#,##0.00\)"/>
    <numFmt numFmtId="215" formatCode="[$-101041E]d\ mmmm\ yyyy;@"/>
    <numFmt numFmtId="216" formatCode="#,##0.00;[Red]#,##0.00"/>
    <numFmt numFmtId="217" formatCode="#,##0;\(#,##0.00\)"/>
    <numFmt numFmtId="218" formatCode="#,##0.00_);[Black]\(#,##0.00\)"/>
    <numFmt numFmtId="219" formatCode="_-* #,##0.000_-;\-* #,##0.000_-;_-* &quot;-&quot;???_-;_-@_-"/>
    <numFmt numFmtId="220" formatCode="#,##0.00_)"/>
    <numFmt numFmtId="221" formatCode="_-* #,##0.00_-;\-* #,##0.00_-;_-* \-??_-;_-@_-"/>
    <numFmt numFmtId="222" formatCode="#,##0_);\(#,##0.00\)"/>
    <numFmt numFmtId="223" formatCode="##,#00.00\ ;\(#,##0.00\)"/>
    <numFmt numFmtId="224" formatCode="##,##0.00_)\ ;\(#,##0.00\)"/>
    <numFmt numFmtId="225" formatCode="_-* #,##0.00_-;\(#,##0.00\);_-* \-??_-;_-@_-"/>
    <numFmt numFmtId="226" formatCode="_-* #,##0.000_-;\-* #,##0.000_-;_-* &quot;-&quot;??_-;_-@_-"/>
    <numFmt numFmtId="227" formatCode="_-* #,##0.00_-;\(#,##0.00\);_-* &quot;-&quot;??_-;_-@_-"/>
    <numFmt numFmtId="228" formatCode="_-* #,##0.00_-;\(#,##0.00\)"/>
    <numFmt numFmtId="229" formatCode="_-* #,##0.00_-;\-* #,##0.00_-"/>
    <numFmt numFmtId="230" formatCode="##,##0.00;\(#,##0.00\)"/>
    <numFmt numFmtId="231" formatCode="_-* #,##0.00_-;\-* #,##0.00_-;_-* &quot;-&quot;??_-_-_-_-_-_-"/>
    <numFmt numFmtId="232" formatCode="##,##0.00_-;\(#,##0.00\)"/>
    <numFmt numFmtId="233" formatCode="#,##0.000;\-#,##0.000"/>
    <numFmt numFmtId="234" formatCode="_-* #,##0.00_-;\-* #,##0.00_-;_-* &quot;-&quot;??_-_-_-_-_-_-_-;_-@_-"/>
    <numFmt numFmtId="235" formatCode="#,##0.00_);[Blue]\(#,##0.0000\)"/>
    <numFmt numFmtId="236" formatCode="[$-41E]d\ mmmm\ yyyy"/>
    <numFmt numFmtId="237" formatCode="#,##0.00_-;\(#,##0.00\);0.00_-"/>
    <numFmt numFmtId="238" formatCode="_-* #,##0.00_-;\-* #,##0.00_-;0.00"/>
    <numFmt numFmtId="239" formatCode="_-* #,##0.00_-;\-* #,##0.00_-;0.00_-"/>
    <numFmt numFmtId="240" formatCode="&quot;Yes&quot;;&quot;Yes&quot;;&quot;No&quot;"/>
    <numFmt numFmtId="241" formatCode="&quot;True&quot;;&quot;True&quot;;&quot;False&quot;"/>
    <numFmt numFmtId="242" formatCode="&quot;On&quot;;&quot;On&quot;;&quot;Off&quot;"/>
    <numFmt numFmtId="243" formatCode="[$€-2]\ #,##0.00_);[Red]\([$€-2]\ #,##0.00\)"/>
    <numFmt numFmtId="244" formatCode="_-* #,##0.00_-;\(#,##0.00\);0.00_-"/>
    <numFmt numFmtId="245" formatCode="#,##0.00000000;[Red]#,##0.00000000"/>
    <numFmt numFmtId="246" formatCode="_-* #,##0.0_-;\-* #,##0.0_-;_-* &quot;-&quot;??_-;_-@_-"/>
    <numFmt numFmtId="247" formatCode="_-* #,##0_-;\-* #,##0_-;_-* &quot;-&quot;??_-;_-@_-"/>
    <numFmt numFmtId="248" formatCode="##,##0.0_);\(#,##0.0\)"/>
    <numFmt numFmtId="249" formatCode="#,##0.0_);\(#,###.0\)"/>
  </numFmts>
  <fonts count="43">
    <font>
      <sz val="14"/>
      <name val="Cordia New"/>
      <family val="0"/>
    </font>
    <font>
      <sz val="12"/>
      <name val="Helv"/>
      <family val="0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6"/>
      <name val="Angsana New"/>
      <family val="1"/>
    </font>
    <font>
      <sz val="14"/>
      <name val="BrowalliaUPC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Angsan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8"/>
      <name val="AngsanaUPC"/>
      <family val="1"/>
    </font>
    <font>
      <sz val="16"/>
      <color indexed="8"/>
      <name val="Cordia New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UPC"/>
      <family val="1"/>
    </font>
    <font>
      <sz val="15"/>
      <color indexed="8"/>
      <name val="AngsanaUPC"/>
      <family val="1"/>
    </font>
    <font>
      <b/>
      <sz val="15"/>
      <color indexed="8"/>
      <name val="Angsana New"/>
      <family val="1"/>
    </font>
    <font>
      <sz val="14"/>
      <color indexed="8"/>
      <name val="Cordia New"/>
      <family val="2"/>
    </font>
    <font>
      <u val="single"/>
      <sz val="16"/>
      <color indexed="8"/>
      <name val="Angsana New"/>
      <family val="1"/>
    </font>
    <font>
      <sz val="14"/>
      <color indexed="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Cordia New"/>
      <family val="2"/>
    </font>
    <font>
      <sz val="11"/>
      <color indexed="8"/>
      <name val="AngsanaUPC"/>
      <family val="1"/>
    </font>
    <font>
      <strike/>
      <sz val="16"/>
      <color indexed="8"/>
      <name val="Angsana New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0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11" borderId="2" applyNumberFormat="0" applyAlignment="0" applyProtection="0"/>
    <xf numFmtId="0" fontId="18" fillId="0" borderId="3" applyNumberFormat="0" applyFill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  <xf numFmtId="0" fontId="20" fillId="7" borderId="1" applyNumberFormat="0" applyAlignment="0" applyProtection="0"/>
    <xf numFmtId="0" fontId="21" fillId="7" borderId="0" applyNumberFormat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24" fillId="10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40" fontId="8" fillId="0" borderId="0" xfId="118" applyNumberFormat="1" applyFont="1" applyFill="1" applyAlignment="1">
      <alignment vertical="center"/>
      <protection/>
    </xf>
    <xf numFmtId="43" fontId="8" fillId="0" borderId="0" xfId="36" applyFont="1" applyFill="1" applyAlignment="1">
      <alignment vertical="center"/>
    </xf>
    <xf numFmtId="40" fontId="8" fillId="0" borderId="0" xfId="118" applyNumberFormat="1" applyFont="1" applyFill="1" applyAlignment="1">
      <alignment/>
      <protection/>
    </xf>
    <xf numFmtId="39" fontId="8" fillId="0" borderId="0" xfId="0" applyNumberFormat="1" applyFont="1" applyFill="1" applyAlignment="1">
      <alignment/>
    </xf>
    <xf numFmtId="39" fontId="8" fillId="0" borderId="0" xfId="33" applyNumberFormat="1" applyFont="1" applyFill="1" applyBorder="1" applyAlignment="1" applyProtection="1" quotePrefix="1">
      <alignment/>
      <protection/>
    </xf>
    <xf numFmtId="39" fontId="8" fillId="0" borderId="0" xfId="33" applyNumberFormat="1" applyFont="1" applyFill="1" applyBorder="1" applyAlignment="1" applyProtection="1" quotePrefix="1">
      <alignment horizontal="center"/>
      <protection/>
    </xf>
    <xf numFmtId="39" fontId="8" fillId="0" borderId="0" xfId="136" applyNumberFormat="1" applyFont="1" applyFill="1" applyBorder="1" applyAlignment="1" applyProtection="1" quotePrefix="1">
      <alignment horizontal="centerContinuous"/>
      <protection/>
    </xf>
    <xf numFmtId="39" fontId="9" fillId="0" borderId="0" xfId="0" applyNumberFormat="1" applyFont="1" applyFill="1" applyAlignment="1">
      <alignment/>
    </xf>
    <xf numFmtId="39" fontId="8" fillId="0" borderId="0" xfId="136" applyNumberFormat="1" applyFont="1" applyFill="1" applyBorder="1" applyAlignment="1" applyProtection="1">
      <alignment horizontal="left"/>
      <protection/>
    </xf>
    <xf numFmtId="39" fontId="8" fillId="0" borderId="0" xfId="136" applyNumberFormat="1" applyFont="1" applyFill="1" applyBorder="1" applyAlignment="1" applyProtection="1" quotePrefix="1">
      <alignment horizontal="center"/>
      <protection/>
    </xf>
    <xf numFmtId="39" fontId="8" fillId="0" borderId="0" xfId="136" applyNumberFormat="1" applyFont="1" applyFill="1" applyBorder="1" applyAlignment="1" applyProtection="1">
      <alignment horizontal="center"/>
      <protection/>
    </xf>
    <xf numFmtId="39" fontId="28" fillId="0" borderId="0" xfId="0" applyNumberFormat="1" applyFont="1" applyFill="1" applyAlignment="1">
      <alignment/>
    </xf>
    <xf numFmtId="39" fontId="28" fillId="0" borderId="0" xfId="0" applyNumberFormat="1" applyFont="1" applyFill="1" applyAlignment="1">
      <alignment horizontal="right"/>
    </xf>
    <xf numFmtId="39" fontId="28" fillId="0" borderId="0" xfId="136" applyNumberFormat="1" applyFont="1" applyFill="1" applyBorder="1" applyAlignment="1" applyProtection="1">
      <alignment horizontal="center"/>
      <protection/>
    </xf>
    <xf numFmtId="39" fontId="28" fillId="0" borderId="0" xfId="136" applyNumberFormat="1" applyFont="1" applyFill="1" applyBorder="1" applyAlignment="1" applyProtection="1" quotePrefix="1">
      <alignment horizontal="centerContinuous"/>
      <protection/>
    </xf>
    <xf numFmtId="39" fontId="28" fillId="0" borderId="10" xfId="136" applyNumberFormat="1" applyFont="1" applyFill="1" applyBorder="1" applyAlignment="1" applyProtection="1">
      <alignment horizontal="center"/>
      <protection/>
    </xf>
    <xf numFmtId="39" fontId="8" fillId="0" borderId="0" xfId="136" applyNumberFormat="1" applyFont="1" applyFill="1" applyBorder="1" applyAlignment="1" applyProtection="1">
      <alignment/>
      <protection/>
    </xf>
    <xf numFmtId="39" fontId="8" fillId="0" borderId="0" xfId="136" applyNumberFormat="1" applyFont="1" applyFill="1" applyBorder="1" applyAlignment="1" applyProtection="1" quotePrefix="1">
      <alignment/>
      <protection/>
    </xf>
    <xf numFmtId="211" fontId="8" fillId="0" borderId="0" xfId="136" applyNumberFormat="1" applyFont="1" applyFill="1" applyBorder="1" applyAlignment="1" applyProtection="1">
      <alignment/>
      <protection/>
    </xf>
    <xf numFmtId="211" fontId="28" fillId="0" borderId="0" xfId="136" applyNumberFormat="1" applyFont="1" applyFill="1" applyBorder="1" applyAlignment="1" applyProtection="1" quotePrefix="1">
      <alignment/>
      <protection/>
    </xf>
    <xf numFmtId="211" fontId="8" fillId="0" borderId="0" xfId="136" applyNumberFormat="1" applyFont="1" applyFill="1" applyBorder="1" applyAlignment="1" applyProtection="1" quotePrefix="1">
      <alignment/>
      <protection/>
    </xf>
    <xf numFmtId="211" fontId="8" fillId="0" borderId="10" xfId="136" applyNumberFormat="1" applyFont="1" applyFill="1" applyBorder="1" applyAlignment="1" applyProtection="1" quotePrefix="1">
      <alignment/>
      <protection/>
    </xf>
    <xf numFmtId="211" fontId="8" fillId="0" borderId="11" xfId="136" applyNumberFormat="1" applyFont="1" applyFill="1" applyBorder="1" applyAlignment="1" applyProtection="1" quotePrefix="1">
      <alignment/>
      <protection/>
    </xf>
    <xf numFmtId="39" fontId="8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 horizontal="center"/>
    </xf>
    <xf numFmtId="39" fontId="8" fillId="0" borderId="0" xfId="33" applyNumberFormat="1" applyFont="1" applyFill="1" applyAlignment="1">
      <alignment/>
    </xf>
    <xf numFmtId="39" fontId="29" fillId="0" borderId="0" xfId="0" applyNumberFormat="1" applyFont="1" applyFill="1" applyAlignment="1">
      <alignment/>
    </xf>
    <xf numFmtId="39" fontId="8" fillId="0" borderId="0" xfId="33" applyNumberFormat="1" applyFont="1" applyFill="1" applyAlignment="1">
      <alignment/>
    </xf>
    <xf numFmtId="39" fontId="8" fillId="0" borderId="0" xfId="136" applyNumberFormat="1" applyFont="1" applyFill="1" applyAlignment="1">
      <alignment/>
      <protection/>
    </xf>
    <xf numFmtId="39" fontId="30" fillId="0" borderId="0" xfId="0" applyNumberFormat="1" applyFont="1" applyFill="1" applyAlignment="1" quotePrefix="1">
      <alignment horizontal="center"/>
    </xf>
    <xf numFmtId="39" fontId="30" fillId="0" borderId="0" xfId="0" applyNumberFormat="1" applyFont="1" applyFill="1" applyAlignment="1">
      <alignment horizontal="center"/>
    </xf>
    <xf numFmtId="224" fontId="8" fillId="0" borderId="0" xfId="33" applyNumberFormat="1" applyFont="1" applyFill="1" applyBorder="1" applyAlignment="1">
      <alignment/>
    </xf>
    <xf numFmtId="224" fontId="9" fillId="0" borderId="0" xfId="33" applyNumberFormat="1" applyFont="1" applyFill="1" applyBorder="1" applyAlignment="1">
      <alignment/>
    </xf>
    <xf numFmtId="224" fontId="8" fillId="0" borderId="12" xfId="33" applyNumberFormat="1" applyFont="1" applyFill="1" applyBorder="1" applyAlignment="1">
      <alignment/>
    </xf>
    <xf numFmtId="224" fontId="9" fillId="0" borderId="0" xfId="33" applyNumberFormat="1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224" fontId="8" fillId="0" borderId="13" xfId="33" applyNumberFormat="1" applyFont="1" applyFill="1" applyBorder="1" applyAlignment="1">
      <alignment/>
    </xf>
    <xf numFmtId="39" fontId="8" fillId="0" borderId="0" xfId="0" applyNumberFormat="1" applyFont="1" applyFill="1" applyAlignment="1">
      <alignment horizontal="centerContinuous"/>
    </xf>
    <xf numFmtId="0" fontId="8" fillId="0" borderId="0" xfId="118" applyFont="1" applyFill="1" applyAlignment="1">
      <alignment horizontal="centerContinuous"/>
      <protection/>
    </xf>
    <xf numFmtId="39" fontId="9" fillId="0" borderId="0" xfId="0" applyNumberFormat="1" applyFont="1" applyFill="1" applyAlignment="1">
      <alignment horizontal="centerContinuous"/>
    </xf>
    <xf numFmtId="39" fontId="8" fillId="0" borderId="0" xfId="136" applyNumberFormat="1" applyFont="1" applyFill="1" applyBorder="1" applyAlignment="1" applyProtection="1">
      <alignment horizontal="centerContinuous"/>
      <protection/>
    </xf>
    <xf numFmtId="39" fontId="28" fillId="0" borderId="0" xfId="0" applyNumberFormat="1" applyFont="1" applyFill="1" applyAlignment="1">
      <alignment/>
    </xf>
    <xf numFmtId="39" fontId="8" fillId="0" borderId="0" xfId="33" applyNumberFormat="1" applyFont="1" applyFill="1" applyAlignment="1" applyProtection="1" quotePrefix="1">
      <alignment/>
      <protection/>
    </xf>
    <xf numFmtId="39" fontId="8" fillId="0" borderId="0" xfId="33" applyNumberFormat="1" applyFont="1" applyFill="1" applyAlignment="1" applyProtection="1" quotePrefix="1">
      <alignment horizontal="center"/>
      <protection/>
    </xf>
    <xf numFmtId="39" fontId="8" fillId="0" borderId="0" xfId="33" applyNumberFormat="1" applyFont="1" applyFill="1" applyAlignment="1">
      <alignment horizontal="center"/>
    </xf>
    <xf numFmtId="210" fontId="8" fillId="0" borderId="0" xfId="33" applyNumberFormat="1" applyFont="1" applyFill="1" applyAlignment="1">
      <alignment/>
    </xf>
    <xf numFmtId="210" fontId="8" fillId="0" borderId="12" xfId="77" applyNumberFormat="1" applyFont="1" applyFill="1" applyBorder="1" applyAlignment="1" applyProtection="1" quotePrefix="1">
      <alignment/>
      <protection/>
    </xf>
    <xf numFmtId="210" fontId="8" fillId="0" borderId="0" xfId="0" applyNumberFormat="1" applyFont="1" applyFill="1" applyAlignment="1">
      <alignment/>
    </xf>
    <xf numFmtId="210" fontId="8" fillId="0" borderId="13" xfId="33" applyNumberFormat="1" applyFont="1" applyFill="1" applyBorder="1" applyAlignment="1" applyProtection="1" quotePrefix="1">
      <alignment/>
      <protection/>
    </xf>
    <xf numFmtId="210" fontId="8" fillId="0" borderId="0" xfId="33" applyNumberFormat="1" applyFont="1" applyFill="1" applyBorder="1" applyAlignment="1" applyProtection="1" quotePrefix="1">
      <alignment/>
      <protection/>
    </xf>
    <xf numFmtId="0" fontId="28" fillId="0" borderId="0" xfId="0" applyFont="1" applyFill="1" applyAlignment="1">
      <alignment/>
    </xf>
    <xf numFmtId="0" fontId="8" fillId="0" borderId="0" xfId="0" applyFont="1" applyFill="1" applyAlignment="1" quotePrefix="1">
      <alignment horizontal="centerContinuous"/>
    </xf>
    <xf numFmtId="0" fontId="8" fillId="0" borderId="0" xfId="0" applyFont="1" applyFill="1" applyAlignment="1">
      <alignment/>
    </xf>
    <xf numFmtId="214" fontId="31" fillId="0" borderId="0" xfId="136" applyNumberFormat="1" applyFont="1" applyFill="1" applyAlignment="1" applyProtection="1">
      <alignment/>
      <protection/>
    </xf>
    <xf numFmtId="214" fontId="31" fillId="0" borderId="0" xfId="0" applyNumberFormat="1" applyFont="1" applyFill="1" applyAlignment="1">
      <alignment/>
    </xf>
    <xf numFmtId="214" fontId="31" fillId="0" borderId="0" xfId="33" applyNumberFormat="1" applyFont="1" applyFill="1" applyAlignment="1">
      <alignment/>
    </xf>
    <xf numFmtId="214" fontId="32" fillId="0" borderId="0" xfId="0" applyNumberFormat="1" applyFont="1" applyFill="1" applyAlignment="1">
      <alignment/>
    </xf>
    <xf numFmtId="39" fontId="33" fillId="0" borderId="0" xfId="0" applyNumberFormat="1" applyFont="1" applyFill="1" applyAlignment="1">
      <alignment horizontal="right"/>
    </xf>
    <xf numFmtId="40" fontId="33" fillId="0" borderId="0" xfId="77" applyNumberFormat="1" applyFont="1" applyFill="1" applyBorder="1" applyAlignment="1">
      <alignment horizontal="center"/>
    </xf>
    <xf numFmtId="39" fontId="2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0" fontId="33" fillId="0" borderId="12" xfId="77" applyNumberFormat="1" applyFont="1" applyFill="1" applyBorder="1" applyAlignment="1">
      <alignment horizontal="center"/>
    </xf>
    <xf numFmtId="228" fontId="32" fillId="0" borderId="0" xfId="0" applyNumberFormat="1" applyFont="1" applyFill="1" applyAlignment="1">
      <alignment/>
    </xf>
    <xf numFmtId="228" fontId="32" fillId="0" borderId="0" xfId="33" applyNumberFormat="1" applyFont="1" applyFill="1" applyBorder="1" applyAlignment="1">
      <alignment/>
    </xf>
    <xf numFmtId="228" fontId="34" fillId="0" borderId="0" xfId="33" applyNumberFormat="1" applyFont="1" applyFill="1" applyAlignment="1">
      <alignment/>
    </xf>
    <xf numFmtId="214" fontId="35" fillId="0" borderId="0" xfId="0" applyNumberFormat="1" applyFont="1" applyFill="1" applyAlignment="1">
      <alignment/>
    </xf>
    <xf numFmtId="228" fontId="34" fillId="0" borderId="13" xfId="77" applyNumberFormat="1" applyFont="1" applyFill="1" applyBorder="1" applyAlignment="1" applyProtection="1" quotePrefix="1">
      <alignment/>
      <protection/>
    </xf>
    <xf numFmtId="214" fontId="32" fillId="0" borderId="0" xfId="0" applyNumberFormat="1" applyFont="1" applyFill="1" applyBorder="1" applyAlignment="1">
      <alignment/>
    </xf>
    <xf numFmtId="214" fontId="32" fillId="0" borderId="0" xfId="136" applyNumberFormat="1" applyFont="1" applyFill="1" applyAlignment="1" applyProtection="1">
      <alignment/>
      <protection/>
    </xf>
    <xf numFmtId="214" fontId="32" fillId="0" borderId="0" xfId="43" applyNumberFormat="1" applyFont="1" applyFill="1" applyAlignment="1">
      <alignment/>
    </xf>
    <xf numFmtId="40" fontId="34" fillId="0" borderId="0" xfId="77" applyNumberFormat="1" applyFont="1" applyFill="1" applyBorder="1" applyAlignment="1">
      <alignment horizontal="center"/>
    </xf>
    <xf numFmtId="40" fontId="8" fillId="0" borderId="0" xfId="77" applyNumberFormat="1" applyFont="1" applyFill="1" applyBorder="1" applyAlignment="1">
      <alignment horizontal="centerContinuous"/>
    </xf>
    <xf numFmtId="214" fontId="32" fillId="0" borderId="12" xfId="0" applyNumberFormat="1" applyFont="1" applyFill="1" applyBorder="1" applyAlignment="1">
      <alignment/>
    </xf>
    <xf numFmtId="40" fontId="34" fillId="0" borderId="12" xfId="77" applyNumberFormat="1" applyFont="1" applyFill="1" applyBorder="1" applyAlignment="1">
      <alignment horizontal="center"/>
    </xf>
    <xf numFmtId="214" fontId="32" fillId="0" borderId="0" xfId="0" applyNumberFormat="1" applyFont="1" applyFill="1" applyAlignment="1">
      <alignment horizontal="center"/>
    </xf>
    <xf numFmtId="39" fontId="8" fillId="0" borderId="0" xfId="43" applyNumberFormat="1" applyFont="1" applyFill="1" applyAlignment="1">
      <alignment/>
    </xf>
    <xf numFmtId="39" fontId="8" fillId="0" borderId="0" xfId="43" applyNumberFormat="1" applyFont="1" applyFill="1" applyBorder="1" applyAlignment="1" applyProtection="1" quotePrefix="1">
      <alignment/>
      <protection/>
    </xf>
    <xf numFmtId="39" fontId="28" fillId="0" borderId="0" xfId="0" applyNumberFormat="1" applyFont="1" applyFill="1" applyAlignment="1">
      <alignment horizontal="left"/>
    </xf>
    <xf numFmtId="39" fontId="8" fillId="0" borderId="0" xfId="127" applyNumberFormat="1" applyFont="1" applyFill="1" applyAlignment="1">
      <alignment/>
    </xf>
    <xf numFmtId="39" fontId="8" fillId="0" borderId="0" xfId="127" applyNumberFormat="1" applyFont="1" applyFill="1" applyBorder="1" applyAlignment="1" applyProtection="1" quotePrefix="1">
      <alignment/>
      <protection/>
    </xf>
    <xf numFmtId="0" fontId="36" fillId="0" borderId="0" xfId="0" applyFont="1" applyFill="1" applyAlignment="1">
      <alignment/>
    </xf>
    <xf numFmtId="39" fontId="2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8" fillId="0" borderId="0" xfId="0" applyFont="1" applyFill="1" applyAlignment="1">
      <alignment/>
    </xf>
    <xf numFmtId="214" fontId="8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0" fillId="0" borderId="0" xfId="93" applyFont="1" applyFill="1" applyAlignment="1">
      <alignment/>
      <protection/>
    </xf>
    <xf numFmtId="39" fontId="8" fillId="0" borderId="0" xfId="136" applyNumberFormat="1" applyFont="1" applyFill="1" applyBorder="1" applyAlignment="1" applyProtection="1" quotePrefix="1">
      <alignment horizontal="left"/>
      <protection/>
    </xf>
    <xf numFmtId="39" fontId="31" fillId="0" borderId="0" xfId="93" applyNumberFormat="1" applyFont="1" applyFill="1" applyAlignment="1">
      <alignment/>
      <protection/>
    </xf>
    <xf numFmtId="0" fontId="30" fillId="0" borderId="0" xfId="93" applyFont="1" applyFill="1" applyAlignment="1">
      <alignment horizontal="center"/>
      <protection/>
    </xf>
    <xf numFmtId="39" fontId="28" fillId="0" borderId="12" xfId="0" applyNumberFormat="1" applyFont="1" applyFill="1" applyBorder="1" applyAlignment="1">
      <alignment/>
    </xf>
    <xf numFmtId="0" fontId="30" fillId="0" borderId="12" xfId="93" applyFont="1" applyFill="1" applyBorder="1" applyAlignment="1">
      <alignment horizontal="center"/>
      <protection/>
    </xf>
    <xf numFmtId="39" fontId="28" fillId="0" borderId="12" xfId="0" applyNumberFormat="1" applyFont="1" applyFill="1" applyBorder="1" applyAlignment="1">
      <alignment horizontal="left"/>
    </xf>
    <xf numFmtId="39" fontId="8" fillId="0" borderId="12" xfId="136" applyNumberFormat="1" applyFont="1" applyFill="1" applyBorder="1" applyAlignment="1" applyProtection="1" quotePrefix="1">
      <alignment horizontal="centerContinuous"/>
      <protection/>
    </xf>
    <xf numFmtId="39" fontId="28" fillId="0" borderId="0" xfId="136" applyNumberFormat="1" applyFont="1" applyFill="1" applyBorder="1" applyAlignment="1" applyProtection="1" quotePrefix="1">
      <alignment horizontal="left"/>
      <protection/>
    </xf>
    <xf numFmtId="228" fontId="32" fillId="0" borderId="0" xfId="33" applyNumberFormat="1" applyFont="1" applyFill="1" applyAlignment="1">
      <alignment horizontal="right"/>
    </xf>
    <xf numFmtId="228" fontId="8" fillId="0" borderId="0" xfId="33" applyNumberFormat="1" applyFont="1" applyFill="1" applyBorder="1" applyAlignment="1" applyProtection="1" quotePrefix="1">
      <alignment horizontal="right"/>
      <protection/>
    </xf>
    <xf numFmtId="39" fontId="8" fillId="0" borderId="0" xfId="136" applyNumberFormat="1" applyFont="1" applyFill="1" applyBorder="1" applyAlignment="1" applyProtection="1" quotePrefix="1">
      <alignment horizontal="left" vertical="center"/>
      <protection/>
    </xf>
    <xf numFmtId="228" fontId="32" fillId="0" borderId="0" xfId="33" applyNumberFormat="1" applyFont="1" applyFill="1" applyBorder="1" applyAlignment="1" applyProtection="1" quotePrefix="1">
      <alignment horizontal="right"/>
      <protection/>
    </xf>
    <xf numFmtId="228" fontId="32" fillId="0" borderId="13" xfId="33" applyNumberFormat="1" applyFont="1" applyFill="1" applyBorder="1" applyAlignment="1">
      <alignment horizontal="right"/>
    </xf>
    <xf numFmtId="0" fontId="30" fillId="0" borderId="0" xfId="93" applyFont="1" applyFill="1" applyBorder="1" applyAlignment="1">
      <alignment horizontal="center"/>
      <protection/>
    </xf>
    <xf numFmtId="0" fontId="31" fillId="0" borderId="0" xfId="93" applyFont="1" applyFill="1" applyAlignment="1">
      <alignment/>
      <protection/>
    </xf>
    <xf numFmtId="0" fontId="30" fillId="0" borderId="0" xfId="93" applyFont="1" applyFill="1" applyBorder="1" applyAlignment="1">
      <alignment/>
      <protection/>
    </xf>
    <xf numFmtId="244" fontId="8" fillId="0" borderId="0" xfId="33" applyNumberFormat="1" applyFont="1" applyFill="1" applyBorder="1" applyAlignment="1">
      <alignment horizontal="right" vertical="center"/>
    </xf>
    <xf numFmtId="244" fontId="31" fillId="0" borderId="0" xfId="33" applyNumberFormat="1" applyFont="1" applyFill="1" applyBorder="1" applyAlignment="1">
      <alignment horizontal="right"/>
    </xf>
    <xf numFmtId="244" fontId="8" fillId="0" borderId="0" xfId="33" applyNumberFormat="1" applyFont="1" applyFill="1" applyBorder="1" applyAlignment="1">
      <alignment horizontal="right"/>
    </xf>
    <xf numFmtId="43" fontId="31" fillId="0" borderId="0" xfId="33" applyFont="1" applyFill="1" applyBorder="1" applyAlignment="1">
      <alignment/>
    </xf>
    <xf numFmtId="220" fontId="31" fillId="0" borderId="0" xfId="33" applyNumberFormat="1" applyFont="1" applyFill="1" applyBorder="1" applyAlignment="1">
      <alignment/>
    </xf>
    <xf numFmtId="43" fontId="8" fillId="0" borderId="0" xfId="58" applyFont="1" applyFill="1" applyBorder="1" applyAlignment="1">
      <alignment horizontal="center" vertical="center"/>
    </xf>
    <xf numFmtId="224" fontId="31" fillId="0" borderId="0" xfId="93" applyNumberFormat="1" applyFont="1" applyFill="1" applyBorder="1" applyAlignment="1">
      <alignment/>
      <protection/>
    </xf>
    <xf numFmtId="224" fontId="8" fillId="0" borderId="0" xfId="0" applyNumberFormat="1" applyFont="1" applyFill="1" applyBorder="1" applyAlignment="1">
      <alignment/>
    </xf>
    <xf numFmtId="214" fontId="28" fillId="0" borderId="0" xfId="0" applyNumberFormat="1" applyFont="1" applyFill="1" applyAlignment="1">
      <alignment/>
    </xf>
    <xf numFmtId="214" fontId="8" fillId="0" borderId="0" xfId="0" applyNumberFormat="1" applyFont="1" applyFill="1" applyAlignment="1">
      <alignment/>
    </xf>
    <xf numFmtId="214" fontId="8" fillId="0" borderId="0" xfId="33" applyNumberFormat="1" applyFont="1" applyFill="1" applyAlignment="1">
      <alignment/>
    </xf>
    <xf numFmtId="224" fontId="31" fillId="0" borderId="0" xfId="33" applyNumberFormat="1" applyFont="1" applyFill="1" applyBorder="1" applyAlignment="1">
      <alignment/>
    </xf>
    <xf numFmtId="214" fontId="8" fillId="0" borderId="0" xfId="33" applyNumberFormat="1" applyFont="1" applyFill="1" applyBorder="1" applyAlignment="1">
      <alignment/>
    </xf>
    <xf numFmtId="214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214" fontId="8" fillId="0" borderId="0" xfId="136" applyNumberFormat="1" applyFont="1" applyFill="1" applyAlignment="1" applyProtection="1">
      <alignment/>
      <protection/>
    </xf>
    <xf numFmtId="43" fontId="31" fillId="0" borderId="0" xfId="33" applyFont="1" applyFill="1" applyBorder="1" applyAlignment="1">
      <alignment/>
    </xf>
    <xf numFmtId="39" fontId="9" fillId="0" borderId="0" xfId="0" applyNumberFormat="1" applyFont="1" applyFill="1" applyAlignment="1">
      <alignment horizontal="center"/>
    </xf>
    <xf numFmtId="207" fontId="28" fillId="0" borderId="0" xfId="0" applyNumberFormat="1" applyFont="1" applyFill="1" applyAlignment="1">
      <alignment horizontal="left"/>
    </xf>
    <xf numFmtId="207" fontId="8" fillId="0" borderId="0" xfId="0" applyNumberFormat="1" applyFont="1" applyFill="1" applyAlignment="1">
      <alignment horizontal="left"/>
    </xf>
    <xf numFmtId="207" fontId="8" fillId="0" borderId="0" xfId="0" applyNumberFormat="1" applyFont="1" applyFill="1" applyAlignment="1">
      <alignment/>
    </xf>
    <xf numFmtId="207" fontId="8" fillId="0" borderId="0" xfId="0" applyNumberFormat="1" applyFont="1" applyFill="1" applyAlignment="1">
      <alignment/>
    </xf>
    <xf numFmtId="207" fontId="8" fillId="0" borderId="0" xfId="0" applyNumberFormat="1" applyFont="1" applyFill="1" applyAlignment="1" quotePrefix="1">
      <alignment horizontal="center"/>
    </xf>
    <xf numFmtId="39" fontId="28" fillId="0" borderId="0" xfId="0" applyNumberFormat="1" applyFont="1" applyFill="1" applyAlignment="1">
      <alignment horizontal="center"/>
    </xf>
    <xf numFmtId="228" fontId="8" fillId="0" borderId="0" xfId="33" applyNumberFormat="1" applyFont="1" applyFill="1" applyBorder="1" applyAlignment="1">
      <alignment/>
    </xf>
    <xf numFmtId="228" fontId="8" fillId="0" borderId="0" xfId="33" applyNumberFormat="1" applyFont="1" applyFill="1" applyAlignment="1">
      <alignment/>
    </xf>
    <xf numFmtId="228" fontId="8" fillId="0" borderId="12" xfId="33" applyNumberFormat="1" applyFont="1" applyFill="1" applyBorder="1" applyAlignment="1">
      <alignment/>
    </xf>
    <xf numFmtId="228" fontId="8" fillId="0" borderId="10" xfId="33" applyNumberFormat="1" applyFont="1" applyFill="1" applyBorder="1" applyAlignment="1">
      <alignment/>
    </xf>
    <xf numFmtId="233" fontId="8" fillId="0" borderId="0" xfId="0" applyNumberFormat="1" applyFont="1" applyFill="1" applyAlignment="1">
      <alignment/>
    </xf>
    <xf numFmtId="233" fontId="8" fillId="0" borderId="0" xfId="0" applyNumberFormat="1" applyFont="1" applyFill="1" applyAlignment="1">
      <alignment horizontal="center"/>
    </xf>
    <xf numFmtId="233" fontId="8" fillId="0" borderId="0" xfId="0" applyNumberFormat="1" applyFont="1" applyFill="1" applyAlignment="1">
      <alignment horizontal="left"/>
    </xf>
    <xf numFmtId="233" fontId="8" fillId="0" borderId="0" xfId="33" applyNumberFormat="1" applyFont="1" applyFill="1" applyBorder="1" applyAlignment="1">
      <alignment/>
    </xf>
    <xf numFmtId="233" fontId="8" fillId="0" borderId="0" xfId="33" applyNumberFormat="1" applyFont="1" applyFill="1" applyAlignment="1">
      <alignment/>
    </xf>
    <xf numFmtId="228" fontId="8" fillId="0" borderId="10" xfId="33" applyNumberFormat="1" applyFont="1" applyFill="1" applyBorder="1" applyAlignment="1">
      <alignment/>
    </xf>
    <xf numFmtId="228" fontId="8" fillId="0" borderId="0" xfId="33" applyNumberFormat="1" applyFont="1" applyFill="1" applyAlignment="1">
      <alignment/>
    </xf>
    <xf numFmtId="228" fontId="8" fillId="0" borderId="13" xfId="33" applyNumberFormat="1" applyFont="1" applyFill="1" applyBorder="1" applyAlignment="1">
      <alignment/>
    </xf>
    <xf numFmtId="39" fontId="30" fillId="0" borderId="0" xfId="136" applyNumberFormat="1" applyFont="1" applyFill="1" applyAlignment="1" applyProtection="1">
      <alignment horizontal="centerContinuous"/>
      <protection/>
    </xf>
    <xf numFmtId="39" fontId="30" fillId="0" borderId="0" xfId="136" applyNumberFormat="1" applyFont="1" applyFill="1" applyAlignment="1" applyProtection="1">
      <alignment horizontal="left"/>
      <protection/>
    </xf>
    <xf numFmtId="39" fontId="30" fillId="0" borderId="0" xfId="0" applyNumberFormat="1" applyFont="1" applyFill="1" applyAlignment="1">
      <alignment/>
    </xf>
    <xf numFmtId="39" fontId="30" fillId="0" borderId="0" xfId="136" applyNumberFormat="1" applyFont="1" applyFill="1">
      <alignment/>
      <protection/>
    </xf>
    <xf numFmtId="39" fontId="31" fillId="0" borderId="0" xfId="136" applyNumberFormat="1" applyFont="1" applyFill="1">
      <alignment/>
      <protection/>
    </xf>
    <xf numFmtId="39" fontId="31" fillId="0" borderId="0" xfId="47" applyNumberFormat="1" applyFont="1" applyFill="1" applyAlignment="1">
      <alignment/>
    </xf>
    <xf numFmtId="39" fontId="31" fillId="0" borderId="0" xfId="136" applyNumberFormat="1" applyFont="1" applyFill="1" applyAlignment="1">
      <alignment/>
      <protection/>
    </xf>
    <xf numFmtId="39" fontId="31" fillId="0" borderId="0" xfId="0" applyNumberFormat="1" applyFont="1" applyFill="1" applyBorder="1" applyAlignment="1">
      <alignment/>
    </xf>
    <xf numFmtId="39" fontId="31" fillId="0" borderId="0" xfId="136" applyNumberFormat="1" applyFont="1" applyFill="1" applyAlignment="1" applyProtection="1">
      <alignment/>
      <protection/>
    </xf>
    <xf numFmtId="214" fontId="31" fillId="0" borderId="0" xfId="136" applyNumberFormat="1" applyFont="1" applyFill="1">
      <alignment/>
      <protection/>
    </xf>
    <xf numFmtId="39" fontId="31" fillId="0" borderId="0" xfId="47" applyNumberFormat="1" applyFont="1" applyFill="1" applyAlignment="1">
      <alignment/>
    </xf>
    <xf numFmtId="39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9" fontId="37" fillId="0" borderId="0" xfId="136" applyNumberFormat="1" applyFont="1" applyFill="1" applyAlignment="1" applyProtection="1">
      <alignment/>
      <protection/>
    </xf>
    <xf numFmtId="39" fontId="37" fillId="0" borderId="0" xfId="136" applyNumberFormat="1" applyFont="1" applyFill="1" applyAlignment="1" applyProtection="1">
      <alignment horizontal="left"/>
      <protection/>
    </xf>
    <xf numFmtId="39" fontId="31" fillId="0" borderId="0" xfId="0" applyNumberFormat="1" applyFont="1" applyFill="1" applyAlignment="1">
      <alignment horizontal="center"/>
    </xf>
    <xf numFmtId="39" fontId="31" fillId="0" borderId="0" xfId="136" applyNumberFormat="1" applyFont="1" applyFill="1" applyAlignment="1" applyProtection="1">
      <alignment horizontal="centerContinuous"/>
      <protection/>
    </xf>
    <xf numFmtId="39" fontId="31" fillId="0" borderId="0" xfId="0" applyNumberFormat="1" applyFont="1" applyFill="1" applyAlignment="1">
      <alignment horizontal="centerContinuous"/>
    </xf>
    <xf numFmtId="39" fontId="31" fillId="0" borderId="0" xfId="136" applyNumberFormat="1" applyFont="1" applyFill="1" applyAlignment="1">
      <alignment horizontal="centerContinuous"/>
      <protection/>
    </xf>
    <xf numFmtId="39" fontId="31" fillId="0" borderId="0" xfId="47" applyNumberFormat="1" applyFont="1" applyFill="1" applyAlignment="1">
      <alignment horizontal="centerContinuous"/>
    </xf>
    <xf numFmtId="39" fontId="31" fillId="0" borderId="0" xfId="0" applyNumberFormat="1" applyFont="1" applyFill="1" applyAlignment="1">
      <alignment/>
    </xf>
    <xf numFmtId="39" fontId="31" fillId="0" borderId="0" xfId="129" applyNumberFormat="1" applyFont="1" applyFill="1" applyBorder="1" applyAlignment="1" applyProtection="1">
      <alignment/>
      <protection/>
    </xf>
    <xf numFmtId="214" fontId="31" fillId="0" borderId="0" xfId="137" applyNumberFormat="1" applyFont="1" applyFill="1">
      <alignment/>
      <protection/>
    </xf>
    <xf numFmtId="0" fontId="31" fillId="0" borderId="0" xfId="115" applyNumberFormat="1" applyFont="1" applyFill="1" applyAlignment="1">
      <alignment horizontal="center" vertical="center"/>
      <protection/>
    </xf>
    <xf numFmtId="214" fontId="37" fillId="0" borderId="0" xfId="137" applyNumberFormat="1" applyFont="1" applyFill="1" applyAlignment="1">
      <alignment horizontal="centerContinuous"/>
      <protection/>
    </xf>
    <xf numFmtId="39" fontId="37" fillId="0" borderId="0" xfId="0" applyNumberFormat="1" applyFont="1" applyFill="1" applyAlignment="1">
      <alignment horizontal="center"/>
    </xf>
    <xf numFmtId="39" fontId="30" fillId="0" borderId="0" xfId="136" applyNumberFormat="1" applyFont="1" applyFill="1" applyAlignment="1">
      <alignment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31" fillId="0" borderId="0" xfId="120" applyFont="1" applyFill="1">
      <alignment/>
      <protection/>
    </xf>
    <xf numFmtId="39" fontId="31" fillId="0" borderId="0" xfId="136" applyFont="1" applyFill="1">
      <alignment/>
      <protection/>
    </xf>
    <xf numFmtId="0" fontId="31" fillId="0" borderId="0" xfId="119" applyFont="1" applyFill="1">
      <alignment/>
      <protection/>
    </xf>
    <xf numFmtId="0" fontId="8" fillId="0" borderId="0" xfId="0" applyFont="1" applyFill="1" applyAlignment="1" quotePrefix="1">
      <alignment/>
    </xf>
    <xf numFmtId="43" fontId="8" fillId="0" borderId="0" xfId="33" applyFont="1" applyFill="1" applyAlignment="1">
      <alignment/>
    </xf>
    <xf numFmtId="0" fontId="8" fillId="0" borderId="0" xfId="0" applyFont="1" applyFill="1" applyAlignment="1">
      <alignment horizontal="centerContinuous"/>
    </xf>
    <xf numFmtId="39" fontId="8" fillId="0" borderId="0" xfId="106" applyNumberFormat="1" applyFont="1" applyFill="1" applyAlignment="1">
      <alignment horizontal="centerContinuous"/>
      <protection/>
    </xf>
    <xf numFmtId="39" fontId="8" fillId="0" borderId="0" xfId="106" applyNumberFormat="1" applyFont="1" applyFill="1">
      <alignment/>
      <protection/>
    </xf>
    <xf numFmtId="39" fontId="28" fillId="0" borderId="0" xfId="106" applyNumberFormat="1" applyFont="1" applyFill="1">
      <alignment/>
      <protection/>
    </xf>
    <xf numFmtId="39" fontId="8" fillId="0" borderId="0" xfId="106" applyNumberFormat="1" applyFont="1" applyFill="1" applyAlignment="1">
      <alignment horizontal="right"/>
      <protection/>
    </xf>
    <xf numFmtId="39" fontId="8" fillId="0" borderId="12" xfId="106" applyNumberFormat="1" applyFont="1" applyFill="1" applyBorder="1" applyAlignment="1">
      <alignment horizontal="centerContinuous"/>
      <protection/>
    </xf>
    <xf numFmtId="39" fontId="8" fillId="0" borderId="12" xfId="94" applyNumberFormat="1" applyFont="1" applyFill="1" applyBorder="1" applyAlignment="1">
      <alignment horizontal="centerContinuous"/>
      <protection/>
    </xf>
    <xf numFmtId="39" fontId="8" fillId="0" borderId="0" xfId="94" applyNumberFormat="1" applyFont="1" applyFill="1">
      <alignment/>
      <protection/>
    </xf>
    <xf numFmtId="39" fontId="8" fillId="0" borderId="14" xfId="94" applyNumberFormat="1" applyFont="1" applyFill="1" applyBorder="1" applyAlignment="1" quotePrefix="1">
      <alignment horizontal="center"/>
      <protection/>
    </xf>
    <xf numFmtId="39" fontId="8" fillId="0" borderId="0" xfId="94" applyNumberFormat="1" applyFont="1" applyFill="1" applyBorder="1" applyAlignment="1">
      <alignment horizontal="center"/>
      <protection/>
    </xf>
    <xf numFmtId="39" fontId="8" fillId="0" borderId="0" xfId="94" applyNumberFormat="1" applyFont="1" applyFill="1" applyBorder="1">
      <alignment/>
      <protection/>
    </xf>
    <xf numFmtId="39" fontId="8" fillId="0" borderId="0" xfId="94" applyNumberFormat="1" applyFont="1" applyFill="1" applyBorder="1" applyAlignment="1" quotePrefix="1">
      <alignment horizontal="center"/>
      <protection/>
    </xf>
    <xf numFmtId="39" fontId="8" fillId="0" borderId="12" xfId="94" applyNumberFormat="1" applyFont="1" applyFill="1" applyBorder="1" applyAlignment="1" quotePrefix="1">
      <alignment horizontal="center"/>
      <protection/>
    </xf>
    <xf numFmtId="212" fontId="8" fillId="0" borderId="0" xfId="94" applyNumberFormat="1" applyFont="1" applyFill="1" applyBorder="1">
      <alignment/>
      <protection/>
    </xf>
    <xf numFmtId="212" fontId="8" fillId="0" borderId="0" xfId="43" applyNumberFormat="1" applyFont="1" applyFill="1" applyBorder="1" applyAlignment="1">
      <alignment/>
    </xf>
    <xf numFmtId="212" fontId="8" fillId="0" borderId="0" xfId="106" applyNumberFormat="1" applyFont="1" applyFill="1" applyBorder="1">
      <alignment/>
      <protection/>
    </xf>
    <xf numFmtId="212" fontId="8" fillId="0" borderId="12" xfId="94" applyNumberFormat="1" applyFont="1" applyFill="1" applyBorder="1">
      <alignment/>
      <protection/>
    </xf>
    <xf numFmtId="212" fontId="8" fillId="0" borderId="12" xfId="106" applyNumberFormat="1" applyFont="1" applyFill="1" applyBorder="1">
      <alignment/>
      <protection/>
    </xf>
    <xf numFmtId="212" fontId="8" fillId="0" borderId="0" xfId="94" applyNumberFormat="1" applyFont="1" applyFill="1">
      <alignment/>
      <protection/>
    </xf>
    <xf numFmtId="212" fontId="8" fillId="0" borderId="13" xfId="106" applyNumberFormat="1" applyFont="1" applyFill="1" applyBorder="1">
      <alignment/>
      <protection/>
    </xf>
    <xf numFmtId="212" fontId="8" fillId="0" borderId="0" xfId="106" applyNumberFormat="1" applyFont="1" applyFill="1">
      <alignment/>
      <protection/>
    </xf>
    <xf numFmtId="212" fontId="8" fillId="0" borderId="13" xfId="94" applyNumberFormat="1" applyFont="1" applyFill="1" applyBorder="1">
      <alignment/>
      <protection/>
    </xf>
    <xf numFmtId="39" fontId="8" fillId="0" borderId="0" xfId="94" applyNumberFormat="1" applyFont="1" applyFill="1" applyAlignment="1">
      <alignment horizontal="centerContinuous"/>
      <protection/>
    </xf>
    <xf numFmtId="39" fontId="8" fillId="0" borderId="0" xfId="94" applyNumberFormat="1" applyFont="1" applyFill="1" applyBorder="1" applyAlignment="1">
      <alignment horizontal="centerContinuous"/>
      <protection/>
    </xf>
    <xf numFmtId="39" fontId="28" fillId="0" borderId="0" xfId="94" applyNumberFormat="1" applyFont="1" applyFill="1">
      <alignment/>
      <protection/>
    </xf>
    <xf numFmtId="39" fontId="8" fillId="0" borderId="0" xfId="94" applyNumberFormat="1" applyFont="1" applyFill="1" applyAlignment="1">
      <alignment horizontal="right"/>
      <protection/>
    </xf>
    <xf numFmtId="212" fontId="8" fillId="0" borderId="14" xfId="94" applyNumberFormat="1" applyFont="1" applyFill="1" applyBorder="1">
      <alignment/>
      <protection/>
    </xf>
    <xf numFmtId="212" fontId="8" fillId="0" borderId="14" xfId="43" applyNumberFormat="1" applyFont="1" applyFill="1" applyBorder="1" applyAlignment="1">
      <alignment/>
    </xf>
    <xf numFmtId="212" fontId="8" fillId="0" borderId="15" xfId="94" applyNumberFormat="1" applyFont="1" applyFill="1" applyBorder="1">
      <alignment/>
      <protection/>
    </xf>
    <xf numFmtId="0" fontId="8" fillId="0" borderId="0" xfId="94" applyFont="1" applyFill="1">
      <alignment/>
      <protection/>
    </xf>
    <xf numFmtId="0" fontId="28" fillId="0" borderId="0" xfId="0" applyFont="1" applyFill="1" applyAlignment="1">
      <alignment horizontal="right"/>
    </xf>
    <xf numFmtId="40" fontId="29" fillId="0" borderId="0" xfId="0" applyNumberFormat="1" applyFont="1" applyFill="1" applyAlignment="1">
      <alignment/>
    </xf>
    <xf numFmtId="40" fontId="8" fillId="0" borderId="0" xfId="0" applyNumberFormat="1" applyFont="1" applyFill="1" applyAlignment="1">
      <alignment/>
    </xf>
    <xf numFmtId="40" fontId="8" fillId="0" borderId="0" xfId="77" applyNumberFormat="1" applyFont="1" applyFill="1" applyAlignment="1">
      <alignment/>
    </xf>
    <xf numFmtId="40" fontId="8" fillId="0" borderId="0" xfId="136" applyNumberFormat="1" applyFont="1" applyFill="1" applyAlignment="1">
      <alignment/>
      <protection/>
    </xf>
    <xf numFmtId="40" fontId="28" fillId="0" borderId="0" xfId="77" applyNumberFormat="1" applyFont="1" applyFill="1" applyAlignment="1">
      <alignment horizontal="center"/>
    </xf>
    <xf numFmtId="215" fontId="30" fillId="0" borderId="14" xfId="116" applyNumberFormat="1" applyFont="1" applyFill="1" applyBorder="1" applyAlignment="1" quotePrefix="1">
      <alignment horizontal="center"/>
      <protection/>
    </xf>
    <xf numFmtId="40" fontId="28" fillId="0" borderId="0" xfId="0" applyNumberFormat="1" applyFont="1" applyFill="1" applyAlignment="1">
      <alignment horizontal="center"/>
    </xf>
    <xf numFmtId="40" fontId="28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/>
    </xf>
    <xf numFmtId="210" fontId="8" fillId="0" borderId="0" xfId="0" applyNumberFormat="1" applyFont="1" applyFill="1" applyAlignment="1">
      <alignment/>
    </xf>
    <xf numFmtId="43" fontId="8" fillId="0" borderId="0" xfId="58" applyFont="1" applyFill="1" applyBorder="1" applyAlignment="1">
      <alignment horizontal="center"/>
    </xf>
    <xf numFmtId="43" fontId="8" fillId="0" borderId="0" xfId="127" applyFont="1" applyFill="1" applyBorder="1" applyAlignment="1">
      <alignment/>
    </xf>
    <xf numFmtId="43" fontId="8" fillId="0" borderId="0" xfId="77" applyFont="1" applyFill="1" applyBorder="1" applyAlignment="1">
      <alignment/>
    </xf>
    <xf numFmtId="205" fontId="8" fillId="0" borderId="0" xfId="127" applyNumberFormat="1" applyFont="1" applyFill="1" applyBorder="1" applyAlignment="1">
      <alignment/>
    </xf>
    <xf numFmtId="40" fontId="28" fillId="0" borderId="0" xfId="77" applyNumberFormat="1" applyFont="1" applyFill="1" applyBorder="1" applyAlignment="1">
      <alignment horizontal="center"/>
    </xf>
    <xf numFmtId="40" fontId="28" fillId="0" borderId="0" xfId="77" applyNumberFormat="1" applyFont="1" applyFill="1" applyAlignment="1">
      <alignment/>
    </xf>
    <xf numFmtId="40" fontId="28" fillId="0" borderId="0" xfId="77" applyNumberFormat="1" applyFont="1" applyFill="1" applyBorder="1" applyAlignment="1">
      <alignment/>
    </xf>
    <xf numFmtId="43" fontId="28" fillId="0" borderId="12" xfId="77" applyFont="1" applyFill="1" applyBorder="1" applyAlignment="1">
      <alignment horizontal="center"/>
    </xf>
    <xf numFmtId="43" fontId="28" fillId="0" borderId="12" xfId="77" applyFont="1" applyFill="1" applyBorder="1" applyAlignment="1">
      <alignment horizontal="centerContinuous"/>
    </xf>
    <xf numFmtId="43" fontId="28" fillId="0" borderId="0" xfId="77" applyFont="1" applyFill="1" applyBorder="1" applyAlignment="1">
      <alignment horizontal="centerContinuous"/>
    </xf>
    <xf numFmtId="0" fontId="28" fillId="0" borderId="12" xfId="94" applyFont="1" applyFill="1" applyBorder="1">
      <alignment/>
      <protection/>
    </xf>
    <xf numFmtId="0" fontId="28" fillId="0" borderId="12" xfId="94" applyFont="1" applyFill="1" applyBorder="1" applyAlignment="1">
      <alignment horizontal="center"/>
      <protection/>
    </xf>
    <xf numFmtId="0" fontId="28" fillId="0" borderId="0" xfId="0" applyFont="1" applyFill="1" applyAlignment="1">
      <alignment/>
    </xf>
    <xf numFmtId="40" fontId="8" fillId="0" borderId="0" xfId="0" applyNumberFormat="1" applyFont="1" applyFill="1" applyBorder="1" applyAlignment="1">
      <alignment/>
    </xf>
    <xf numFmtId="43" fontId="8" fillId="0" borderId="0" xfId="77" applyFont="1" applyFill="1" applyBorder="1" applyAlignment="1">
      <alignment/>
    </xf>
    <xf numFmtId="0" fontId="8" fillId="0" borderId="0" xfId="94" applyFont="1" applyFill="1" applyAlignment="1">
      <alignment/>
      <protection/>
    </xf>
    <xf numFmtId="43" fontId="8" fillId="0" borderId="0" xfId="127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94" applyFont="1" applyFill="1" applyBorder="1" applyAlignment="1">
      <alignment/>
      <protection/>
    </xf>
    <xf numFmtId="40" fontId="8" fillId="0" borderId="0" xfId="94" applyNumberFormat="1" applyFont="1" applyFill="1" applyBorder="1" applyAlignment="1">
      <alignment/>
      <protection/>
    </xf>
    <xf numFmtId="0" fontId="8" fillId="0" borderId="0" xfId="0" applyFont="1" applyFill="1" applyAlignment="1" quotePrefix="1">
      <alignment horizontal="center"/>
    </xf>
    <xf numFmtId="4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228" fontId="8" fillId="0" borderId="0" xfId="33" applyNumberFormat="1" applyFont="1" applyFill="1" applyBorder="1" applyAlignment="1">
      <alignment horizontal="right"/>
    </xf>
    <xf numFmtId="0" fontId="8" fillId="0" borderId="0" xfId="94" applyFont="1" applyFill="1" applyAlignment="1">
      <alignment horizontal="left"/>
      <protection/>
    </xf>
    <xf numFmtId="0" fontId="8" fillId="0" borderId="0" xfId="134" applyFont="1" applyFill="1">
      <alignment/>
      <protection/>
    </xf>
    <xf numFmtId="0" fontId="8" fillId="0" borderId="0" xfId="134" applyFont="1" applyFill="1" applyBorder="1">
      <alignment/>
      <protection/>
    </xf>
    <xf numFmtId="0" fontId="8" fillId="0" borderId="0" xfId="94" applyFont="1" applyFill="1" applyAlignment="1">
      <alignment horizontal="left" vertical="top"/>
      <protection/>
    </xf>
    <xf numFmtId="0" fontId="28" fillId="0" borderId="0" xfId="134" applyFont="1" applyFill="1" applyAlignment="1">
      <alignment horizontal="right"/>
      <protection/>
    </xf>
    <xf numFmtId="0" fontId="28" fillId="0" borderId="0" xfId="134" applyFont="1" applyFill="1">
      <alignment/>
      <protection/>
    </xf>
    <xf numFmtId="40" fontId="8" fillId="0" borderId="0" xfId="134" applyNumberFormat="1" applyFont="1" applyFill="1" applyBorder="1" applyAlignment="1">
      <alignment/>
      <protection/>
    </xf>
    <xf numFmtId="43" fontId="8" fillId="0" borderId="0" xfId="77" applyFont="1" applyFill="1" applyAlignment="1">
      <alignment/>
    </xf>
    <xf numFmtId="0" fontId="8" fillId="0" borderId="0" xfId="134" applyFont="1" applyFill="1" applyAlignment="1">
      <alignment/>
      <protection/>
    </xf>
    <xf numFmtId="0" fontId="8" fillId="0" borderId="0" xfId="94" applyFont="1" applyFill="1" applyAlignment="1">
      <alignment vertical="top"/>
      <protection/>
    </xf>
    <xf numFmtId="39" fontId="8" fillId="0" borderId="0" xfId="77" applyNumberFormat="1" applyFont="1" applyFill="1" applyBorder="1" applyAlignment="1">
      <alignment horizontal="right"/>
    </xf>
    <xf numFmtId="39" fontId="8" fillId="0" borderId="0" xfId="127" applyNumberFormat="1" applyFont="1" applyFill="1" applyBorder="1" applyAlignment="1">
      <alignment horizontal="right"/>
    </xf>
    <xf numFmtId="0" fontId="8" fillId="0" borderId="0" xfId="134" applyFont="1" applyFill="1" applyAlignment="1" quotePrefix="1">
      <alignment horizontal="center"/>
      <protection/>
    </xf>
    <xf numFmtId="40" fontId="8" fillId="0" borderId="0" xfId="134" applyNumberFormat="1" applyFont="1" applyFill="1" applyBorder="1">
      <alignment/>
      <protection/>
    </xf>
    <xf numFmtId="228" fontId="28" fillId="0" borderId="0" xfId="134" applyNumberFormat="1" applyFont="1" applyFill="1" applyBorder="1" applyAlignment="1" quotePrefix="1">
      <alignment horizontal="right"/>
      <protection/>
    </xf>
    <xf numFmtId="228" fontId="28" fillId="0" borderId="0" xfId="134" applyNumberFormat="1" applyFont="1" applyFill="1" applyBorder="1" applyAlignment="1">
      <alignment horizontal="right"/>
      <protection/>
    </xf>
    <xf numFmtId="228" fontId="8" fillId="0" borderId="0" xfId="77" applyNumberFormat="1" applyFont="1" applyFill="1" applyBorder="1" applyAlignment="1">
      <alignment horizontal="right"/>
    </xf>
    <xf numFmtId="228" fontId="8" fillId="0" borderId="0" xfId="127" applyNumberFormat="1" applyFont="1" applyFill="1" applyBorder="1" applyAlignment="1">
      <alignment horizontal="right"/>
    </xf>
    <xf numFmtId="228" fontId="8" fillId="0" borderId="0" xfId="0" applyNumberFormat="1" applyFont="1" applyFill="1" applyBorder="1" applyAlignment="1" quotePrefix="1">
      <alignment horizontal="center"/>
    </xf>
    <xf numFmtId="0" fontId="8" fillId="0" borderId="0" xfId="134" applyFont="1" applyFill="1" applyAlignment="1" quotePrefix="1">
      <alignment horizontal="centerContinuous"/>
      <protection/>
    </xf>
    <xf numFmtId="43" fontId="28" fillId="0" borderId="10" xfId="77" applyFont="1" applyFill="1" applyBorder="1" applyAlignment="1">
      <alignment horizontal="centerContinuous"/>
    </xf>
    <xf numFmtId="43" fontId="8" fillId="0" borderId="12" xfId="58" applyFont="1" applyFill="1" applyBorder="1" applyAlignment="1">
      <alignment horizontal="center"/>
    </xf>
    <xf numFmtId="235" fontId="8" fillId="0" borderId="0" xfId="134" applyNumberFormat="1" applyFont="1" applyFill="1" applyBorder="1" applyAlignment="1">
      <alignment/>
      <protection/>
    </xf>
    <xf numFmtId="43" fontId="8" fillId="0" borderId="0" xfId="77" applyFont="1" applyFill="1" applyAlignment="1">
      <alignment/>
    </xf>
    <xf numFmtId="235" fontId="8" fillId="0" borderId="0" xfId="136" applyNumberFormat="1" applyFont="1" applyFill="1" applyBorder="1" applyAlignment="1" applyProtection="1">
      <alignment/>
      <protection/>
    </xf>
    <xf numFmtId="0" fontId="28" fillId="0" borderId="0" xfId="94" applyFont="1" applyFill="1" applyBorder="1">
      <alignment/>
      <protection/>
    </xf>
    <xf numFmtId="0" fontId="28" fillId="0" borderId="0" xfId="94" applyFont="1" applyFill="1" applyBorder="1" applyAlignment="1">
      <alignment horizontal="center"/>
      <protection/>
    </xf>
    <xf numFmtId="205" fontId="8" fillId="0" borderId="0" xfId="0" applyNumberFormat="1" applyFont="1" applyFill="1" applyBorder="1" applyAlignment="1">
      <alignment/>
    </xf>
    <xf numFmtId="0" fontId="8" fillId="0" borderId="12" xfId="134" applyFont="1" applyFill="1" applyBorder="1">
      <alignment/>
      <protection/>
    </xf>
    <xf numFmtId="205" fontId="8" fillId="0" borderId="0" xfId="134" applyNumberFormat="1" applyFont="1" applyFill="1" applyBorder="1" applyAlignment="1">
      <alignment/>
      <protection/>
    </xf>
    <xf numFmtId="0" fontId="8" fillId="0" borderId="0" xfId="94" applyFont="1" applyFill="1" applyAlignment="1">
      <alignment vertical="center"/>
      <protection/>
    </xf>
    <xf numFmtId="0" fontId="28" fillId="0" borderId="0" xfId="134" applyFont="1" applyFill="1">
      <alignment/>
      <protection/>
    </xf>
    <xf numFmtId="39" fontId="8" fillId="0" borderId="0" xfId="77" applyNumberFormat="1" applyFont="1" applyFill="1" applyAlignment="1">
      <alignment/>
    </xf>
    <xf numFmtId="203" fontId="8" fillId="0" borderId="0" xfId="0" applyNumberFormat="1" applyFont="1" applyFill="1" applyAlignment="1">
      <alignment/>
    </xf>
    <xf numFmtId="40" fontId="28" fillId="0" borderId="0" xfId="77" applyNumberFormat="1" applyFont="1" applyFill="1" applyBorder="1" applyAlignment="1">
      <alignment horizontal="centerContinuous"/>
    </xf>
    <xf numFmtId="40" fontId="8" fillId="0" borderId="0" xfId="77" applyNumberFormat="1" applyFont="1" applyFill="1" applyBorder="1" applyAlignment="1">
      <alignment/>
    </xf>
    <xf numFmtId="244" fontId="8" fillId="0" borderId="0" xfId="58" applyNumberFormat="1" applyFont="1" applyFill="1" applyBorder="1" applyAlignment="1">
      <alignment horizontal="right"/>
    </xf>
    <xf numFmtId="244" fontId="8" fillId="0" borderId="0" xfId="0" applyNumberFormat="1" applyFont="1" applyFill="1" applyBorder="1" applyAlignment="1">
      <alignment horizontal="right"/>
    </xf>
    <xf numFmtId="244" fontId="8" fillId="0" borderId="0" xfId="43" applyNumberFormat="1" applyFont="1" applyFill="1" applyBorder="1" applyAlignment="1">
      <alignment horizontal="right"/>
    </xf>
    <xf numFmtId="43" fontId="8" fillId="0" borderId="0" xfId="0" applyNumberFormat="1" applyFont="1" applyFill="1" applyAlignment="1">
      <alignment/>
    </xf>
    <xf numFmtId="0" fontId="38" fillId="0" borderId="0" xfId="118" applyFont="1" applyFill="1">
      <alignment/>
      <protection/>
    </xf>
    <xf numFmtId="40" fontId="28" fillId="0" borderId="0" xfId="118" applyNumberFormat="1" applyFont="1" applyFill="1" applyAlignment="1">
      <alignment/>
      <protection/>
    </xf>
    <xf numFmtId="0" fontId="8" fillId="0" borderId="0" xfId="118" applyFont="1" applyFill="1">
      <alignment/>
      <protection/>
    </xf>
    <xf numFmtId="216" fontId="8" fillId="0" borderId="0" xfId="118" applyNumberFormat="1" applyFont="1" applyFill="1">
      <alignment/>
      <protection/>
    </xf>
    <xf numFmtId="43" fontId="8" fillId="0" borderId="0" xfId="118" applyNumberFormat="1" applyFont="1" applyFill="1">
      <alignment/>
      <protection/>
    </xf>
    <xf numFmtId="0" fontId="38" fillId="0" borderId="0" xfId="118" applyFont="1" applyFill="1" applyAlignment="1" quotePrefix="1">
      <alignment horizontal="center" vertical="center" textRotation="180"/>
      <protection/>
    </xf>
    <xf numFmtId="40" fontId="8" fillId="0" borderId="0" xfId="118" applyNumberFormat="1" applyFont="1" applyFill="1" applyAlignment="1">
      <alignment/>
      <protection/>
    </xf>
    <xf numFmtId="0" fontId="8" fillId="0" borderId="0" xfId="118" applyFont="1" applyFill="1" applyAlignment="1">
      <alignment horizontal="right"/>
      <protection/>
    </xf>
    <xf numFmtId="0" fontId="8" fillId="0" borderId="0" xfId="118" applyFont="1" applyFill="1" applyAlignment="1">
      <alignment horizontal="center"/>
      <protection/>
    </xf>
    <xf numFmtId="40" fontId="8" fillId="0" borderId="14" xfId="118" applyNumberFormat="1" applyFont="1" applyFill="1" applyBorder="1" applyAlignment="1">
      <alignment horizontal="center"/>
      <protection/>
    </xf>
    <xf numFmtId="0" fontId="8" fillId="0" borderId="12" xfId="118" applyFont="1" applyFill="1" applyBorder="1" applyAlignment="1">
      <alignment horizontal="center"/>
      <protection/>
    </xf>
    <xf numFmtId="204" fontId="8" fillId="0" borderId="0" xfId="118" applyNumberFormat="1" applyFont="1" applyFill="1">
      <alignment/>
      <protection/>
    </xf>
    <xf numFmtId="218" fontId="8" fillId="0" borderId="0" xfId="118" applyNumberFormat="1" applyFont="1" applyFill="1">
      <alignment/>
      <protection/>
    </xf>
    <xf numFmtId="218" fontId="8" fillId="0" borderId="0" xfId="118" applyNumberFormat="1" applyFont="1" applyFill="1" applyBorder="1">
      <alignment/>
      <protection/>
    </xf>
    <xf numFmtId="217" fontId="8" fillId="0" borderId="0" xfId="118" applyNumberFormat="1" applyFont="1" applyFill="1">
      <alignment/>
      <protection/>
    </xf>
    <xf numFmtId="217" fontId="38" fillId="0" borderId="0" xfId="118" applyNumberFormat="1" applyFont="1" applyFill="1" applyAlignment="1" quotePrefix="1">
      <alignment horizontal="center" vertical="center" textRotation="180"/>
      <protection/>
    </xf>
    <xf numFmtId="217" fontId="38" fillId="0" borderId="0" xfId="118" applyNumberFormat="1" applyFont="1" applyFill="1">
      <alignment/>
      <protection/>
    </xf>
    <xf numFmtId="210" fontId="8" fillId="0" borderId="0" xfId="118" applyNumberFormat="1" applyFont="1" applyFill="1">
      <alignment/>
      <protection/>
    </xf>
    <xf numFmtId="210" fontId="38" fillId="0" borderId="0" xfId="118" applyNumberFormat="1" applyFont="1" applyFill="1" applyAlignment="1" quotePrefix="1">
      <alignment horizontal="center" vertical="center" textRotation="180"/>
      <protection/>
    </xf>
    <xf numFmtId="210" fontId="38" fillId="0" borderId="0" xfId="118" applyNumberFormat="1" applyFont="1" applyFill="1">
      <alignment/>
      <protection/>
    </xf>
    <xf numFmtId="206" fontId="8" fillId="0" borderId="10" xfId="118" applyNumberFormat="1" applyFont="1" applyFill="1" applyBorder="1">
      <alignment/>
      <protection/>
    </xf>
    <xf numFmtId="206" fontId="8" fillId="0" borderId="0" xfId="118" applyNumberFormat="1" applyFont="1" applyFill="1">
      <alignment/>
      <protection/>
    </xf>
    <xf numFmtId="43" fontId="8" fillId="0" borderId="0" xfId="36" applyFont="1" applyFill="1" applyAlignment="1">
      <alignment/>
    </xf>
    <xf numFmtId="210" fontId="8" fillId="0" borderId="10" xfId="36" applyNumberFormat="1" applyFont="1" applyFill="1" applyBorder="1" applyAlignment="1">
      <alignment/>
    </xf>
    <xf numFmtId="206" fontId="8" fillId="0" borderId="11" xfId="118" applyNumberFormat="1" applyFont="1" applyFill="1" applyBorder="1">
      <alignment/>
      <protection/>
    </xf>
    <xf numFmtId="40" fontId="8" fillId="0" borderId="0" xfId="118" applyNumberFormat="1" applyFont="1" applyFill="1">
      <alignment/>
      <protection/>
    </xf>
    <xf numFmtId="43" fontId="8" fillId="0" borderId="0" xfId="43" applyFont="1" applyFill="1" applyAlignment="1">
      <alignment/>
    </xf>
    <xf numFmtId="39" fontId="8" fillId="0" borderId="0" xfId="118" applyNumberFormat="1" applyFont="1" applyFill="1" applyAlignment="1">
      <alignment/>
      <protection/>
    </xf>
    <xf numFmtId="40" fontId="8" fillId="0" borderId="0" xfId="118" applyNumberFormat="1" applyFont="1" applyFill="1" applyAlignment="1">
      <alignment horizontal="centerContinuous"/>
      <protection/>
    </xf>
    <xf numFmtId="0" fontId="31" fillId="0" borderId="0" xfId="112" applyNumberFormat="1" applyFont="1" applyFill="1" applyAlignment="1" quotePrefix="1">
      <alignment horizontal="centerContinuous" vertical="center"/>
      <protection/>
    </xf>
    <xf numFmtId="0" fontId="31" fillId="0" borderId="0" xfId="112" applyNumberFormat="1" applyFont="1" applyFill="1" applyAlignment="1">
      <alignment horizontal="centerContinuous" vertical="center"/>
      <protection/>
    </xf>
    <xf numFmtId="0" fontId="31" fillId="0" borderId="0" xfId="112" applyFont="1" applyFill="1" applyAlignment="1">
      <alignment vertical="center"/>
      <protection/>
    </xf>
    <xf numFmtId="40" fontId="28" fillId="0" borderId="0" xfId="94" applyNumberFormat="1" applyFont="1" applyFill="1" applyAlignment="1">
      <alignment vertical="center"/>
      <protection/>
    </xf>
    <xf numFmtId="40" fontId="8" fillId="0" borderId="0" xfId="64" applyNumberFormat="1" applyFont="1" applyFill="1" applyAlignment="1">
      <alignment vertical="center"/>
    </xf>
    <xf numFmtId="40" fontId="8" fillId="0" borderId="0" xfId="94" applyNumberFormat="1" applyFont="1" applyFill="1" applyAlignment="1">
      <alignment vertical="center"/>
      <protection/>
    </xf>
    <xf numFmtId="0" fontId="8" fillId="0" borderId="0" xfId="94" applyNumberFormat="1" applyFont="1" applyFill="1" applyAlignment="1">
      <alignment vertical="center"/>
      <protection/>
    </xf>
    <xf numFmtId="0" fontId="8" fillId="0" borderId="0" xfId="118" applyFont="1" applyFill="1" applyAlignment="1">
      <alignment horizontal="right" vertical="center"/>
      <protection/>
    </xf>
    <xf numFmtId="203" fontId="8" fillId="0" borderId="0" xfId="136" applyNumberFormat="1" applyFont="1" applyFill="1" applyBorder="1" applyAlignment="1" applyProtection="1">
      <alignment horizontal="centerContinuous" vertical="center"/>
      <protection/>
    </xf>
    <xf numFmtId="39" fontId="8" fillId="0" borderId="0" xfId="94" applyNumberFormat="1" applyFont="1" applyFill="1" applyBorder="1" applyAlignment="1">
      <alignment horizontal="centerContinuous" vertical="center"/>
      <protection/>
    </xf>
    <xf numFmtId="203" fontId="8" fillId="0" borderId="0" xfId="136" applyNumberFormat="1" applyFont="1" applyFill="1" applyBorder="1" applyAlignment="1" applyProtection="1">
      <alignment vertical="center"/>
      <protection/>
    </xf>
    <xf numFmtId="40" fontId="8" fillId="0" borderId="0" xfId="94" applyNumberFormat="1" applyFont="1" applyFill="1" applyAlignment="1">
      <alignment horizontal="center" vertical="center"/>
      <protection/>
    </xf>
    <xf numFmtId="40" fontId="8" fillId="0" borderId="0" xfId="64" applyNumberFormat="1" applyFont="1" applyFill="1" applyBorder="1" applyAlignment="1" quotePrefix="1">
      <alignment horizontal="centerContinuous" vertical="center"/>
    </xf>
    <xf numFmtId="40" fontId="8" fillId="0" borderId="0" xfId="64" applyNumberFormat="1" applyFont="1" applyFill="1" applyBorder="1" applyAlignment="1" quotePrefix="1">
      <alignment horizontal="center" vertical="center"/>
    </xf>
    <xf numFmtId="40" fontId="8" fillId="0" borderId="0" xfId="64" applyNumberFormat="1" applyFont="1" applyFill="1" applyBorder="1" applyAlignment="1">
      <alignment horizontal="centerContinuous" vertical="center"/>
    </xf>
    <xf numFmtId="39" fontId="8" fillId="0" borderId="12" xfId="94" applyNumberFormat="1" applyFont="1" applyFill="1" applyBorder="1" applyAlignment="1">
      <alignment horizontal="centerContinuous" vertical="center"/>
      <protection/>
    </xf>
    <xf numFmtId="0" fontId="8" fillId="0" borderId="12" xfId="94" applyFont="1" applyFill="1" applyBorder="1" applyAlignment="1">
      <alignment horizontal="centerContinuous" vertical="center"/>
      <protection/>
    </xf>
    <xf numFmtId="40" fontId="8" fillId="0" borderId="0" xfId="64" applyNumberFormat="1" applyFont="1" applyFill="1" applyBorder="1" applyAlignment="1">
      <alignment horizontal="center" vertical="center"/>
    </xf>
    <xf numFmtId="0" fontId="8" fillId="0" borderId="0" xfId="94" applyFont="1" applyFill="1" applyBorder="1" applyAlignment="1" quotePrefix="1">
      <alignment horizontal="center" vertical="center"/>
      <protection/>
    </xf>
    <xf numFmtId="40" fontId="8" fillId="0" borderId="0" xfId="94" applyNumberFormat="1" applyFont="1" applyFill="1" applyAlignment="1">
      <alignment horizontal="left" vertical="center"/>
      <protection/>
    </xf>
    <xf numFmtId="40" fontId="8" fillId="0" borderId="0" xfId="94" applyNumberFormat="1" applyFont="1" applyFill="1" applyBorder="1" applyAlignment="1">
      <alignment vertical="center"/>
      <protection/>
    </xf>
    <xf numFmtId="208" fontId="8" fillId="0" borderId="0" xfId="64" applyNumberFormat="1" applyFont="1" applyFill="1" applyBorder="1" applyAlignment="1">
      <alignment vertical="center"/>
    </xf>
    <xf numFmtId="40" fontId="8" fillId="0" borderId="0" xfId="118" applyNumberFormat="1" applyFont="1" applyFill="1" applyBorder="1" applyAlignment="1">
      <alignment horizontal="left" vertical="center"/>
      <protection/>
    </xf>
    <xf numFmtId="208" fontId="8" fillId="0" borderId="12" xfId="64" applyNumberFormat="1" applyFont="1" applyFill="1" applyBorder="1" applyAlignment="1">
      <alignment vertical="center"/>
    </xf>
    <xf numFmtId="43" fontId="8" fillId="0" borderId="0" xfId="64" applyFont="1" applyFill="1" applyBorder="1" applyAlignment="1">
      <alignment vertical="center"/>
    </xf>
    <xf numFmtId="2" fontId="8" fillId="0" borderId="0" xfId="94" applyNumberFormat="1" applyFont="1" applyFill="1" applyBorder="1" applyAlignment="1">
      <alignment vertical="center"/>
      <protection/>
    </xf>
    <xf numFmtId="0" fontId="8" fillId="0" borderId="0" xfId="94" applyFont="1" applyFill="1" applyBorder="1" applyAlignment="1">
      <alignment vertical="center"/>
      <protection/>
    </xf>
    <xf numFmtId="43" fontId="8" fillId="0" borderId="13" xfId="64" applyFont="1" applyFill="1" applyBorder="1" applyAlignment="1">
      <alignment vertical="center"/>
    </xf>
    <xf numFmtId="43" fontId="8" fillId="0" borderId="0" xfId="64" applyFont="1" applyFill="1" applyAlignment="1">
      <alignment vertical="center"/>
    </xf>
    <xf numFmtId="2" fontId="8" fillId="0" borderId="0" xfId="94" applyNumberFormat="1" applyFont="1" applyFill="1" applyAlignment="1">
      <alignment vertical="center"/>
      <protection/>
    </xf>
    <xf numFmtId="4" fontId="8" fillId="0" borderId="0" xfId="94" applyNumberFormat="1" applyFont="1" applyFill="1" applyAlignment="1">
      <alignment vertical="center"/>
      <protection/>
    </xf>
    <xf numFmtId="43" fontId="8" fillId="0" borderId="0" xfId="94" applyNumberFormat="1" applyFont="1" applyFill="1" applyAlignment="1">
      <alignment vertical="center"/>
      <protection/>
    </xf>
    <xf numFmtId="40" fontId="28" fillId="0" borderId="0" xfId="118" applyNumberFormat="1" applyFont="1" applyFill="1" applyAlignment="1">
      <alignment vertical="center"/>
      <protection/>
    </xf>
    <xf numFmtId="0" fontId="8" fillId="0" borderId="0" xfId="118" applyFont="1" applyFill="1" applyAlignment="1">
      <alignment vertical="center"/>
      <protection/>
    </xf>
    <xf numFmtId="216" fontId="8" fillId="0" borderId="0" xfId="118" applyNumberFormat="1" applyFont="1" applyFill="1" applyAlignment="1">
      <alignment vertical="center"/>
      <protection/>
    </xf>
    <xf numFmtId="203" fontId="8" fillId="0" borderId="12" xfId="136" applyNumberFormat="1" applyFont="1" applyFill="1" applyBorder="1" applyAlignment="1" applyProtection="1">
      <alignment horizontal="centerContinuous" vertical="center"/>
      <protection/>
    </xf>
    <xf numFmtId="40" fontId="8" fillId="0" borderId="12" xfId="64" applyNumberFormat="1" applyFont="1" applyFill="1" applyBorder="1" applyAlignment="1" quotePrefix="1">
      <alignment horizontal="centerContinuous" vertical="center"/>
    </xf>
    <xf numFmtId="40" fontId="8" fillId="0" borderId="12" xfId="64" applyNumberFormat="1" applyFont="1" applyFill="1" applyBorder="1" applyAlignment="1" quotePrefix="1">
      <alignment horizontal="center" vertical="center"/>
    </xf>
    <xf numFmtId="40" fontId="8" fillId="0" borderId="12" xfId="64" applyNumberFormat="1" applyFont="1" applyFill="1" applyBorder="1" applyAlignment="1">
      <alignment horizontal="centerContinuous" vertical="center"/>
    </xf>
    <xf numFmtId="40" fontId="8" fillId="0" borderId="14" xfId="64" applyNumberFormat="1" applyFont="1" applyFill="1" applyBorder="1" applyAlignment="1">
      <alignment horizontal="centerContinuous" vertical="center"/>
    </xf>
    <xf numFmtId="40" fontId="8" fillId="0" borderId="10" xfId="64" applyNumberFormat="1" applyFont="1" applyFill="1" applyBorder="1" applyAlignment="1">
      <alignment horizontal="center" vertical="center"/>
    </xf>
    <xf numFmtId="208" fontId="8" fillId="0" borderId="14" xfId="64" applyNumberFormat="1" applyFont="1" applyFill="1" applyBorder="1" applyAlignment="1">
      <alignment vertical="center"/>
    </xf>
    <xf numFmtId="208" fontId="8" fillId="0" borderId="0" xfId="64" applyNumberFormat="1" applyFont="1" applyFill="1" applyAlignment="1">
      <alignment vertical="center"/>
    </xf>
    <xf numFmtId="210" fontId="8" fillId="0" borderId="0" xfId="64" applyNumberFormat="1" applyFont="1" applyFill="1" applyAlignment="1">
      <alignment vertical="center"/>
    </xf>
    <xf numFmtId="208" fontId="8" fillId="0" borderId="13" xfId="64" applyNumberFormat="1" applyFont="1" applyFill="1" applyBorder="1" applyAlignment="1">
      <alignment vertical="center"/>
    </xf>
    <xf numFmtId="43" fontId="8" fillId="0" borderId="0" xfId="43" applyFont="1" applyFill="1" applyAlignment="1">
      <alignment vertical="center"/>
    </xf>
    <xf numFmtId="0" fontId="8" fillId="0" borderId="0" xfId="118" applyFont="1" applyFill="1" applyAlignment="1">
      <alignment horizontal="centerContinuous" vertical="center"/>
      <protection/>
    </xf>
    <xf numFmtId="40" fontId="8" fillId="0" borderId="0" xfId="118" applyNumberFormat="1" applyFont="1" applyFill="1" applyAlignment="1">
      <alignment horizontal="centerContinuous" vertical="center"/>
      <protection/>
    </xf>
    <xf numFmtId="0" fontId="8" fillId="0" borderId="0" xfId="118" applyFont="1" applyFill="1" applyAlignment="1">
      <alignment horizontal="left" vertical="center"/>
      <protection/>
    </xf>
    <xf numFmtId="40" fontId="8" fillId="0" borderId="0" xfId="118" applyNumberFormat="1" applyFont="1" applyFill="1" applyAlignment="1">
      <alignment horizontal="left" vertical="center"/>
      <protection/>
    </xf>
    <xf numFmtId="0" fontId="8" fillId="0" borderId="12" xfId="118" applyFont="1" applyFill="1" applyBorder="1" applyAlignment="1">
      <alignment horizontal="centerContinuous" vertical="center"/>
      <protection/>
    </xf>
    <xf numFmtId="0" fontId="31" fillId="0" borderId="0" xfId="112" applyFont="1" applyFill="1" applyAlignment="1">
      <alignment horizontal="centerContinuous" vertical="center"/>
      <protection/>
    </xf>
    <xf numFmtId="0" fontId="8" fillId="0" borderId="0" xfId="118" applyFont="1" applyFill="1" applyAlignment="1">
      <alignment horizontal="center" vertical="center"/>
      <protection/>
    </xf>
    <xf numFmtId="40" fontId="8" fillId="0" borderId="0" xfId="118" applyNumberFormat="1" applyFont="1" applyFill="1" applyBorder="1" applyAlignment="1">
      <alignment horizontal="center" vertical="center"/>
      <protection/>
    </xf>
    <xf numFmtId="40" fontId="8" fillId="0" borderId="14" xfId="118" applyNumberFormat="1" applyFont="1" applyFill="1" applyBorder="1" applyAlignment="1">
      <alignment horizontal="center" vertical="center"/>
      <protection/>
    </xf>
    <xf numFmtId="0" fontId="8" fillId="0" borderId="12" xfId="118" applyFont="1" applyFill="1" applyBorder="1" applyAlignment="1">
      <alignment horizontal="center" vertical="center"/>
      <protection/>
    </xf>
    <xf numFmtId="204" fontId="8" fillId="0" borderId="0" xfId="118" applyNumberFormat="1" applyFont="1" applyFill="1" applyAlignment="1">
      <alignment vertical="center"/>
      <protection/>
    </xf>
    <xf numFmtId="218" fontId="8" fillId="0" borderId="0" xfId="118" applyNumberFormat="1" applyFont="1" applyFill="1" applyBorder="1" applyAlignment="1">
      <alignment vertical="center"/>
      <protection/>
    </xf>
    <xf numFmtId="217" fontId="8" fillId="0" borderId="0" xfId="118" applyNumberFormat="1" applyFont="1" applyFill="1" applyAlignment="1">
      <alignment vertical="center"/>
      <protection/>
    </xf>
    <xf numFmtId="206" fontId="8" fillId="0" borderId="10" xfId="118" applyNumberFormat="1" applyFont="1" applyFill="1" applyBorder="1" applyAlignment="1">
      <alignment vertical="center"/>
      <protection/>
    </xf>
    <xf numFmtId="206" fontId="8" fillId="0" borderId="14" xfId="118" applyNumberFormat="1" applyFont="1" applyFill="1" applyBorder="1" applyAlignment="1">
      <alignment vertical="center"/>
      <protection/>
    </xf>
    <xf numFmtId="206" fontId="8" fillId="0" borderId="0" xfId="118" applyNumberFormat="1" applyFont="1" applyFill="1" applyBorder="1" applyAlignment="1">
      <alignment vertical="center"/>
      <protection/>
    </xf>
    <xf numFmtId="43" fontId="8" fillId="0" borderId="14" xfId="36" applyFont="1" applyFill="1" applyBorder="1" applyAlignment="1">
      <alignment vertical="center"/>
    </xf>
    <xf numFmtId="218" fontId="8" fillId="0" borderId="12" xfId="118" applyNumberFormat="1" applyFont="1" applyFill="1" applyBorder="1" applyAlignment="1">
      <alignment vertical="center"/>
      <protection/>
    </xf>
    <xf numFmtId="4" fontId="31" fillId="0" borderId="0" xfId="112" applyNumberFormat="1" applyFont="1" applyFill="1" applyAlignment="1">
      <alignment vertical="center"/>
      <protection/>
    </xf>
    <xf numFmtId="210" fontId="8" fillId="0" borderId="10" xfId="36" applyNumberFormat="1" applyFont="1" applyFill="1" applyBorder="1" applyAlignment="1">
      <alignment vertical="center"/>
    </xf>
    <xf numFmtId="206" fontId="8" fillId="0" borderId="0" xfId="118" applyNumberFormat="1" applyFont="1" applyFill="1" applyAlignment="1">
      <alignment vertical="center"/>
      <protection/>
    </xf>
    <xf numFmtId="43" fontId="31" fillId="0" borderId="0" xfId="33" applyFont="1" applyFill="1" applyAlignment="1">
      <alignment vertical="center"/>
    </xf>
    <xf numFmtId="206" fontId="8" fillId="0" borderId="11" xfId="118" applyNumberFormat="1" applyFont="1" applyFill="1" applyBorder="1" applyAlignment="1">
      <alignment vertical="center"/>
      <protection/>
    </xf>
    <xf numFmtId="0" fontId="8" fillId="0" borderId="0" xfId="94" applyFont="1" applyFill="1" applyAlignment="1" quotePrefix="1">
      <alignment horizontal="center" vertical="center"/>
      <protection/>
    </xf>
    <xf numFmtId="0" fontId="8" fillId="0" borderId="0" xfId="94" applyFont="1" applyFill="1" applyBorder="1" applyAlignment="1">
      <alignment horizontal="center" vertical="center"/>
      <protection/>
    </xf>
    <xf numFmtId="43" fontId="8" fillId="0" borderId="0" xfId="58" applyFont="1" applyFill="1" applyAlignment="1">
      <alignment horizontal="center" vertical="center"/>
    </xf>
    <xf numFmtId="43" fontId="31" fillId="0" borderId="12" xfId="58" applyFont="1" applyFill="1" applyBorder="1" applyAlignment="1">
      <alignment vertical="center"/>
    </xf>
    <xf numFmtId="43" fontId="8" fillId="0" borderId="0" xfId="58" applyFont="1" applyFill="1" applyAlignment="1" quotePrefix="1">
      <alignment horizontal="center" vertical="center"/>
    </xf>
    <xf numFmtId="0" fontId="8" fillId="0" borderId="0" xfId="118" applyFont="1" applyFill="1" applyAlignment="1">
      <alignment horizontal="left" vertical="center"/>
      <protection/>
    </xf>
    <xf numFmtId="40" fontId="8" fillId="0" borderId="0" xfId="118" applyNumberFormat="1" applyFont="1" applyFill="1" applyAlignment="1">
      <alignment horizontal="left" vertical="center"/>
      <protection/>
    </xf>
    <xf numFmtId="43" fontId="8" fillId="0" borderId="13" xfId="58" applyFont="1" applyFill="1" applyBorder="1" applyAlignment="1">
      <alignment horizontal="center" vertical="center"/>
    </xf>
    <xf numFmtId="0" fontId="31" fillId="0" borderId="0" xfId="112" applyFont="1" applyFill="1" applyAlignment="1">
      <alignment/>
      <protection/>
    </xf>
    <xf numFmtId="0" fontId="31" fillId="0" borderId="10" xfId="112" applyFont="1" applyFill="1" applyBorder="1" applyAlignment="1">
      <alignment horizontal="centerContinuous" vertical="center"/>
      <protection/>
    </xf>
    <xf numFmtId="229" fontId="8" fillId="0" borderId="0" xfId="61" applyNumberFormat="1" applyFont="1" applyFill="1" applyBorder="1" applyAlignment="1">
      <alignment vertical="center"/>
    </xf>
    <xf numFmtId="229" fontId="31" fillId="0" borderId="0" xfId="112" applyNumberFormat="1" applyFont="1" applyFill="1" applyAlignment="1">
      <alignment vertical="center"/>
      <protection/>
    </xf>
    <xf numFmtId="229" fontId="8" fillId="0" borderId="0" xfId="118" applyNumberFormat="1" applyFont="1" applyFill="1" applyBorder="1" applyAlignment="1">
      <alignment vertical="center"/>
      <protection/>
    </xf>
    <xf numFmtId="229" fontId="8" fillId="0" borderId="13" xfId="94" applyNumberFormat="1" applyFont="1" applyFill="1" applyBorder="1" applyAlignment="1">
      <alignment vertical="center"/>
      <protection/>
    </xf>
    <xf numFmtId="229" fontId="8" fillId="0" borderId="0" xfId="94" applyNumberFormat="1" applyFont="1" applyFill="1" applyBorder="1" applyAlignment="1">
      <alignment vertical="center"/>
      <protection/>
    </xf>
    <xf numFmtId="229" fontId="8" fillId="0" borderId="0" xfId="94" applyNumberFormat="1" applyFont="1" applyFill="1" applyAlignment="1">
      <alignment vertical="center"/>
      <protection/>
    </xf>
    <xf numFmtId="229" fontId="8" fillId="0" borderId="0" xfId="58" applyNumberFormat="1" applyFont="1" applyFill="1" applyBorder="1" applyAlignment="1">
      <alignment horizontal="center" vertical="center"/>
    </xf>
    <xf numFmtId="229" fontId="8" fillId="0" borderId="12" xfId="64" applyNumberFormat="1" applyFont="1" applyFill="1" applyBorder="1" applyAlignment="1">
      <alignment vertical="center"/>
    </xf>
    <xf numFmtId="229" fontId="8" fillId="0" borderId="13" xfId="61" applyNumberFormat="1" applyFont="1" applyFill="1" applyBorder="1" applyAlignment="1">
      <alignment vertical="center"/>
    </xf>
    <xf numFmtId="43" fontId="8" fillId="0" borderId="0" xfId="61" applyFont="1" applyFill="1" applyBorder="1" applyAlignment="1">
      <alignment vertical="center"/>
    </xf>
    <xf numFmtId="40" fontId="8" fillId="0" borderId="0" xfId="94" applyNumberFormat="1" applyFont="1" applyFill="1" applyAlignment="1" quotePrefix="1">
      <alignment horizontal="centerContinuous"/>
      <protection/>
    </xf>
    <xf numFmtId="211" fontId="9" fillId="0" borderId="0" xfId="116" applyNumberFormat="1" applyFont="1" applyFill="1">
      <alignment/>
      <protection/>
    </xf>
    <xf numFmtId="40" fontId="8" fillId="0" borderId="0" xfId="94" applyNumberFormat="1" applyFont="1" applyFill="1" applyAlignment="1" quotePrefix="1">
      <alignment horizontal="center"/>
      <protection/>
    </xf>
    <xf numFmtId="40" fontId="39" fillId="0" borderId="0" xfId="116" applyNumberFormat="1" applyFont="1" applyFill="1" applyBorder="1">
      <alignment/>
      <protection/>
    </xf>
    <xf numFmtId="40" fontId="9" fillId="0" borderId="0" xfId="116" applyNumberFormat="1" applyFont="1" applyFill="1">
      <alignment/>
      <protection/>
    </xf>
    <xf numFmtId="40" fontId="39" fillId="0" borderId="12" xfId="116" applyNumberFormat="1" applyFont="1" applyFill="1" applyBorder="1">
      <alignment/>
      <protection/>
    </xf>
    <xf numFmtId="40" fontId="9" fillId="0" borderId="12" xfId="116" applyNumberFormat="1" applyFont="1" applyFill="1" applyBorder="1">
      <alignment/>
      <protection/>
    </xf>
    <xf numFmtId="40" fontId="39" fillId="0" borderId="0" xfId="116" applyNumberFormat="1" applyFont="1" applyFill="1" applyAlignment="1">
      <alignment horizontal="center"/>
      <protection/>
    </xf>
    <xf numFmtId="40" fontId="39" fillId="0" borderId="0" xfId="116" applyNumberFormat="1" applyFont="1" applyFill="1">
      <alignment/>
      <protection/>
    </xf>
    <xf numFmtId="211" fontId="39" fillId="0" borderId="0" xfId="116" applyNumberFormat="1" applyFont="1" applyFill="1" applyBorder="1" applyAlignment="1" quotePrefix="1">
      <alignment horizontal="center" vertical="center"/>
      <protection/>
    </xf>
    <xf numFmtId="211" fontId="39" fillId="0" borderId="0" xfId="116" applyNumberFormat="1" applyFont="1" applyFill="1" applyBorder="1" applyAlignment="1">
      <alignment horizontal="center" vertical="center"/>
      <protection/>
    </xf>
    <xf numFmtId="211" fontId="39" fillId="0" borderId="12" xfId="116" applyNumberFormat="1" applyFont="1" applyFill="1" applyBorder="1">
      <alignment/>
      <protection/>
    </xf>
    <xf numFmtId="211" fontId="39" fillId="0" borderId="12" xfId="116" applyNumberFormat="1" applyFont="1" applyFill="1" applyBorder="1" applyAlignment="1">
      <alignment horizontal="center"/>
      <protection/>
    </xf>
    <xf numFmtId="0" fontId="9" fillId="0" borderId="12" xfId="116" applyNumberFormat="1" applyFont="1" applyFill="1" applyBorder="1" applyAlignment="1" quotePrefix="1">
      <alignment horizontal="center"/>
      <protection/>
    </xf>
    <xf numFmtId="38" fontId="9" fillId="0" borderId="0" xfId="116" applyNumberFormat="1" applyFont="1" applyFill="1" applyAlignment="1">
      <alignment horizontal="center"/>
      <protection/>
    </xf>
    <xf numFmtId="40" fontId="9" fillId="0" borderId="0" xfId="116" applyNumberFormat="1" applyFont="1" applyFill="1" applyBorder="1" applyAlignment="1">
      <alignment/>
      <protection/>
    </xf>
    <xf numFmtId="40" fontId="9" fillId="0" borderId="0" xfId="116" applyNumberFormat="1" applyFont="1" applyFill="1" applyAlignment="1">
      <alignment horizontal="center"/>
      <protection/>
    </xf>
    <xf numFmtId="0" fontId="8" fillId="0" borderId="0" xfId="116" applyFont="1" applyFill="1" applyBorder="1">
      <alignment/>
      <protection/>
    </xf>
    <xf numFmtId="38" fontId="9" fillId="0" borderId="0" xfId="116" applyNumberFormat="1" applyFont="1" applyFill="1">
      <alignment/>
      <protection/>
    </xf>
    <xf numFmtId="43" fontId="9" fillId="0" borderId="0" xfId="84" applyNumberFormat="1" applyFont="1" applyFill="1" applyBorder="1" applyAlignment="1">
      <alignment/>
    </xf>
    <xf numFmtId="43" fontId="9" fillId="0" borderId="0" xfId="84" applyFont="1" applyFill="1" applyBorder="1" applyAlignment="1">
      <alignment/>
    </xf>
    <xf numFmtId="234" fontId="9" fillId="0" borderId="0" xfId="43" applyNumberFormat="1" applyFont="1" applyFill="1" applyBorder="1" applyAlignment="1">
      <alignment/>
    </xf>
    <xf numFmtId="43" fontId="9" fillId="0" borderId="0" xfId="43" applyFont="1" applyFill="1" applyBorder="1" applyAlignment="1">
      <alignment horizontal="center"/>
    </xf>
    <xf numFmtId="40" fontId="9" fillId="0" borderId="0" xfId="116" applyNumberFormat="1" applyFont="1" applyFill="1" applyAlignment="1">
      <alignment horizontal="left"/>
      <protection/>
    </xf>
    <xf numFmtId="43" fontId="9" fillId="0" borderId="12" xfId="84" applyFont="1" applyFill="1" applyBorder="1" applyAlignment="1">
      <alignment/>
    </xf>
    <xf numFmtId="234" fontId="9" fillId="0" borderId="12" xfId="43" applyNumberFormat="1" applyFont="1" applyFill="1" applyBorder="1" applyAlignment="1">
      <alignment/>
    </xf>
    <xf numFmtId="40" fontId="9" fillId="0" borderId="0" xfId="116" applyNumberFormat="1" applyFont="1" applyFill="1" applyBorder="1" applyAlignment="1">
      <alignment horizontal="left"/>
      <protection/>
    </xf>
    <xf numFmtId="234" fontId="9" fillId="0" borderId="0" xfId="84" applyNumberFormat="1" applyFont="1" applyFill="1" applyBorder="1" applyAlignment="1">
      <alignment/>
    </xf>
    <xf numFmtId="40" fontId="9" fillId="0" borderId="0" xfId="116" applyNumberFormat="1" applyFont="1" applyFill="1" applyBorder="1">
      <alignment/>
      <protection/>
    </xf>
    <xf numFmtId="218" fontId="9" fillId="0" borderId="0" xfId="84" applyNumberFormat="1" applyFont="1" applyFill="1" applyBorder="1" applyAlignment="1">
      <alignment/>
    </xf>
    <xf numFmtId="43" fontId="9" fillId="0" borderId="13" xfId="84" applyFont="1" applyFill="1" applyBorder="1" applyAlignment="1">
      <alignment/>
    </xf>
    <xf numFmtId="234" fontId="9" fillId="0" borderId="13" xfId="43" applyNumberFormat="1" applyFont="1" applyFill="1" applyBorder="1" applyAlignment="1">
      <alignment horizontal="center"/>
    </xf>
    <xf numFmtId="0" fontId="9" fillId="0" borderId="0" xfId="116" applyFont="1" applyFill="1" applyBorder="1" applyAlignment="1">
      <alignment/>
      <protection/>
    </xf>
    <xf numFmtId="0" fontId="9" fillId="0" borderId="0" xfId="116" applyFont="1" applyFill="1" applyBorder="1" applyAlignment="1">
      <alignment horizontal="center"/>
      <protection/>
    </xf>
    <xf numFmtId="219" fontId="9" fillId="0" borderId="0" xfId="84" applyNumberFormat="1" applyFont="1" applyFill="1" applyBorder="1" applyAlignment="1">
      <alignment/>
    </xf>
    <xf numFmtId="0" fontId="9" fillId="0" borderId="0" xfId="116" applyFont="1" applyFill="1" applyBorder="1" applyAlignment="1">
      <alignment horizontal="left"/>
      <protection/>
    </xf>
    <xf numFmtId="0" fontId="9" fillId="0" borderId="0" xfId="116" applyFont="1" applyFill="1" applyBorder="1">
      <alignment/>
      <protection/>
    </xf>
    <xf numFmtId="226" fontId="9" fillId="0" borderId="0" xfId="84" applyNumberFormat="1" applyFont="1" applyFill="1" applyBorder="1" applyAlignment="1">
      <alignment/>
    </xf>
    <xf numFmtId="40" fontId="9" fillId="0" borderId="0" xfId="116" applyNumberFormat="1" applyFont="1" applyFill="1" applyAlignment="1">
      <alignment/>
      <protection/>
    </xf>
    <xf numFmtId="40" fontId="9" fillId="0" borderId="0" xfId="94" applyNumberFormat="1" applyFont="1" applyFill="1" applyAlignment="1">
      <alignment horizontal="centerContinuous" vertical="center"/>
      <protection/>
    </xf>
    <xf numFmtId="211" fontId="9" fillId="0" borderId="0" xfId="116" applyNumberFormat="1" applyFont="1" applyFill="1" applyBorder="1" applyAlignment="1">
      <alignment horizontal="centerContinuous"/>
      <protection/>
    </xf>
    <xf numFmtId="40" fontId="9" fillId="0" borderId="0" xfId="94" applyNumberFormat="1" applyFont="1" applyFill="1">
      <alignment/>
      <protection/>
    </xf>
    <xf numFmtId="40" fontId="40" fillId="0" borderId="0" xfId="94" applyNumberFormat="1" applyFont="1" applyFill="1" applyAlignment="1">
      <alignment horizontal="centerContinuous" vertical="center"/>
      <protection/>
    </xf>
    <xf numFmtId="40" fontId="9" fillId="0" borderId="0" xfId="77" applyNumberFormat="1" applyFont="1" applyFill="1" applyBorder="1" applyAlignment="1">
      <alignment horizontal="centerContinuous" vertical="center"/>
    </xf>
    <xf numFmtId="38" fontId="9" fillId="0" borderId="0" xfId="116" applyNumberFormat="1" applyFont="1" applyFill="1" applyAlignment="1" quotePrefix="1">
      <alignment horizontal="right"/>
      <protection/>
    </xf>
    <xf numFmtId="38" fontId="9" fillId="0" borderId="0" xfId="116" applyNumberFormat="1" applyFont="1" applyFill="1" applyAlignment="1">
      <alignment horizontal="right"/>
      <protection/>
    </xf>
    <xf numFmtId="43" fontId="9" fillId="0" borderId="0" xfId="43" applyFont="1" applyFill="1" applyAlignment="1">
      <alignment/>
    </xf>
    <xf numFmtId="40" fontId="9" fillId="0" borderId="0" xfId="116" applyNumberFormat="1" applyFont="1" applyFill="1" applyBorder="1" applyAlignment="1">
      <alignment horizontal="center"/>
      <protection/>
    </xf>
    <xf numFmtId="211" fontId="9" fillId="0" borderId="0" xfId="116" applyNumberFormat="1" applyFont="1" applyFill="1" applyBorder="1" applyAlignment="1">
      <alignment/>
      <protection/>
    </xf>
    <xf numFmtId="211" fontId="9" fillId="0" borderId="0" xfId="116" applyNumberFormat="1" applyFont="1" applyFill="1" applyAlignment="1">
      <alignment horizontal="center"/>
      <protection/>
    </xf>
    <xf numFmtId="211" fontId="9" fillId="0" borderId="0" xfId="116" applyNumberFormat="1" applyFont="1" applyFill="1" applyBorder="1" applyAlignment="1">
      <alignment horizontal="center"/>
      <protection/>
    </xf>
    <xf numFmtId="213" fontId="9" fillId="0" borderId="0" xfId="116" applyNumberFormat="1" applyFont="1" applyFill="1" applyBorder="1">
      <alignment/>
      <protection/>
    </xf>
    <xf numFmtId="211" fontId="9" fillId="0" borderId="0" xfId="116" applyNumberFormat="1" applyFont="1" applyFill="1" applyBorder="1">
      <alignment/>
      <protection/>
    </xf>
    <xf numFmtId="43" fontId="9" fillId="0" borderId="0" xfId="43" applyFont="1" applyFill="1" applyBorder="1" applyAlignment="1">
      <alignment/>
    </xf>
    <xf numFmtId="213" fontId="9" fillId="0" borderId="0" xfId="116" applyNumberFormat="1" applyFont="1" applyFill="1">
      <alignment/>
      <protection/>
    </xf>
    <xf numFmtId="43" fontId="9" fillId="0" borderId="0" xfId="43" applyFont="1" applyFill="1" applyAlignment="1">
      <alignment/>
    </xf>
    <xf numFmtId="247" fontId="9" fillId="0" borderId="0" xfId="43" applyNumberFormat="1" applyFont="1" applyFill="1" applyAlignment="1">
      <alignment/>
    </xf>
    <xf numFmtId="43" fontId="9" fillId="0" borderId="0" xfId="43" applyFont="1" applyFill="1" applyBorder="1" applyAlignment="1" quotePrefix="1">
      <alignment/>
    </xf>
    <xf numFmtId="0" fontId="9" fillId="0" borderId="0" xfId="116" applyFont="1" applyFill="1">
      <alignment/>
      <protection/>
    </xf>
    <xf numFmtId="43" fontId="9" fillId="0" borderId="14" xfId="84" applyFont="1" applyFill="1" applyBorder="1" applyAlignment="1">
      <alignment/>
    </xf>
    <xf numFmtId="0" fontId="9" fillId="0" borderId="0" xfId="116" applyFont="1" applyFill="1" applyAlignment="1">
      <alignment horizontal="center"/>
      <protection/>
    </xf>
    <xf numFmtId="205" fontId="9" fillId="0" borderId="0" xfId="84" applyNumberFormat="1" applyFont="1" applyFill="1" applyBorder="1" applyAlignment="1">
      <alignment/>
    </xf>
    <xf numFmtId="205" fontId="9" fillId="0" borderId="13" xfId="84" applyNumberFormat="1" applyFont="1" applyFill="1" applyBorder="1" applyAlignment="1">
      <alignment/>
    </xf>
    <xf numFmtId="231" fontId="9" fillId="0" borderId="13" xfId="43" applyNumberFormat="1" applyFont="1" applyFill="1" applyBorder="1" applyAlignment="1">
      <alignment/>
    </xf>
    <xf numFmtId="0" fontId="39" fillId="0" borderId="0" xfId="116" applyFont="1" applyFill="1" applyAlignment="1">
      <alignment/>
      <protection/>
    </xf>
    <xf numFmtId="205" fontId="39" fillId="0" borderId="13" xfId="84" applyNumberFormat="1" applyFont="1" applyFill="1" applyBorder="1" applyAlignment="1">
      <alignment/>
    </xf>
    <xf numFmtId="205" fontId="39" fillId="0" borderId="0" xfId="84" applyNumberFormat="1" applyFont="1" applyFill="1" applyBorder="1" applyAlignment="1">
      <alignment/>
    </xf>
    <xf numFmtId="43" fontId="39" fillId="0" borderId="0" xfId="43" applyFont="1" applyFill="1" applyBorder="1" applyAlignment="1">
      <alignment/>
    </xf>
    <xf numFmtId="39" fontId="9" fillId="0" borderId="0" xfId="116" applyNumberFormat="1" applyFont="1" applyFill="1" applyAlignment="1">
      <alignment horizontal="center"/>
      <protection/>
    </xf>
    <xf numFmtId="211" fontId="39" fillId="0" borderId="0" xfId="116" applyNumberFormat="1" applyFont="1" applyFill="1">
      <alignment/>
      <protection/>
    </xf>
    <xf numFmtId="211" fontId="9" fillId="0" borderId="12" xfId="116" applyNumberFormat="1" applyFont="1" applyFill="1" applyBorder="1">
      <alignment/>
      <protection/>
    </xf>
    <xf numFmtId="211" fontId="9" fillId="0" borderId="12" xfId="84" applyNumberFormat="1" applyFont="1" applyFill="1" applyBorder="1" applyAlignment="1">
      <alignment/>
    </xf>
    <xf numFmtId="211" fontId="39" fillId="0" borderId="0" xfId="116" applyNumberFormat="1" applyFont="1" applyFill="1" applyAlignment="1">
      <alignment horizontal="center"/>
      <protection/>
    </xf>
    <xf numFmtId="0" fontId="39" fillId="0" borderId="12" xfId="116" applyNumberFormat="1" applyFont="1" applyFill="1" applyBorder="1" applyAlignment="1" quotePrefix="1">
      <alignment horizontal="center"/>
      <protection/>
    </xf>
    <xf numFmtId="213" fontId="9" fillId="0" borderId="0" xfId="116" applyNumberFormat="1" applyFont="1" applyFill="1" applyAlignment="1">
      <alignment horizontal="center"/>
      <protection/>
    </xf>
    <xf numFmtId="213" fontId="9" fillId="0" borderId="0" xfId="84" applyNumberFormat="1" applyFont="1" applyFill="1" applyBorder="1" applyAlignment="1">
      <alignment/>
    </xf>
    <xf numFmtId="211" fontId="9" fillId="0" borderId="0" xfId="84" applyNumberFormat="1" applyFont="1" applyFill="1" applyAlignment="1">
      <alignment horizontal="right"/>
    </xf>
    <xf numFmtId="43" fontId="9" fillId="0" borderId="0" xfId="43" applyFont="1" applyFill="1" applyAlignment="1">
      <alignment horizontal="right"/>
    </xf>
    <xf numFmtId="43" fontId="9" fillId="0" borderId="12" xfId="43" applyFont="1" applyFill="1" applyBorder="1" applyAlignment="1">
      <alignment/>
    </xf>
    <xf numFmtId="211" fontId="9" fillId="0" borderId="13" xfId="116" applyNumberFormat="1" applyFont="1" applyFill="1" applyBorder="1">
      <alignment/>
      <protection/>
    </xf>
    <xf numFmtId="213" fontId="39" fillId="0" borderId="0" xfId="116" applyNumberFormat="1" applyFont="1" applyFill="1" applyAlignment="1">
      <alignment horizontal="left"/>
      <protection/>
    </xf>
    <xf numFmtId="211" fontId="9" fillId="0" borderId="0" xfId="84" applyNumberFormat="1" applyFont="1" applyFill="1" applyBorder="1" applyAlignment="1">
      <alignment/>
    </xf>
    <xf numFmtId="211" fontId="9" fillId="0" borderId="12" xfId="116" applyNumberFormat="1" applyFont="1" applyFill="1" applyBorder="1" applyAlignment="1">
      <alignment horizontal="center"/>
      <protection/>
    </xf>
    <xf numFmtId="211" fontId="9" fillId="0" borderId="0" xfId="116" applyNumberFormat="1" applyFont="1" applyFill="1" applyBorder="1" applyAlignment="1">
      <alignment horizontal="right"/>
      <protection/>
    </xf>
    <xf numFmtId="211" fontId="41" fillId="0" borderId="0" xfId="116" applyNumberFormat="1" applyFont="1" applyFill="1" applyAlignment="1">
      <alignment horizontal="center"/>
      <protection/>
    </xf>
    <xf numFmtId="213" fontId="9" fillId="0" borderId="0" xfId="116" applyNumberFormat="1" applyFont="1" applyFill="1" applyAlignment="1" quotePrefix="1">
      <alignment horizontal="center"/>
      <protection/>
    </xf>
    <xf numFmtId="211" fontId="9" fillId="0" borderId="0" xfId="116" applyNumberFormat="1" applyFont="1" applyFill="1" applyAlignment="1" quotePrefix="1">
      <alignment horizontal="center"/>
      <protection/>
    </xf>
    <xf numFmtId="211" fontId="39" fillId="0" borderId="0" xfId="116" applyNumberFormat="1" applyFont="1" applyFill="1" applyBorder="1" applyAlignment="1">
      <alignment horizontal="center"/>
      <protection/>
    </xf>
    <xf numFmtId="213" fontId="39" fillId="0" borderId="0" xfId="116" applyNumberFormat="1" applyFont="1" applyFill="1" applyBorder="1" applyAlignment="1" quotePrefix="1">
      <alignment horizontal="center"/>
      <protection/>
    </xf>
    <xf numFmtId="211" fontId="39" fillId="0" borderId="0" xfId="116" applyNumberFormat="1" applyFont="1" applyFill="1" applyBorder="1" applyAlignment="1" quotePrefix="1">
      <alignment horizontal="center"/>
      <protection/>
    </xf>
    <xf numFmtId="43" fontId="39" fillId="0" borderId="0" xfId="43" applyFont="1" applyFill="1" applyBorder="1" applyAlignment="1" quotePrefix="1">
      <alignment horizontal="center"/>
    </xf>
    <xf numFmtId="43" fontId="9" fillId="0" borderId="0" xfId="116" applyNumberFormat="1" applyFont="1" applyFill="1" applyBorder="1">
      <alignment/>
      <protection/>
    </xf>
    <xf numFmtId="211" fontId="9" fillId="0" borderId="0" xfId="114" applyNumberFormat="1" applyFont="1" applyFill="1" applyBorder="1" applyAlignment="1">
      <alignment/>
      <protection/>
    </xf>
    <xf numFmtId="211" fontId="9" fillId="0" borderId="0" xfId="114" applyNumberFormat="1" applyFont="1" applyFill="1" applyBorder="1" applyAlignment="1">
      <alignment horizontal="center"/>
      <protection/>
    </xf>
    <xf numFmtId="211" fontId="9" fillId="0" borderId="0" xfId="114" applyNumberFormat="1" applyFont="1" applyFill="1">
      <alignment/>
      <protection/>
    </xf>
    <xf numFmtId="213" fontId="9" fillId="0" borderId="0" xfId="114" applyNumberFormat="1" applyFont="1" applyFill="1">
      <alignment/>
      <protection/>
    </xf>
    <xf numFmtId="211" fontId="9" fillId="0" borderId="0" xfId="114" applyNumberFormat="1" applyFont="1" applyFill="1" applyAlignment="1">
      <alignment horizontal="center"/>
      <protection/>
    </xf>
    <xf numFmtId="213" fontId="9" fillId="0" borderId="0" xfId="114" applyNumberFormat="1" applyFont="1" applyFill="1" applyAlignment="1">
      <alignment horizontal="center"/>
      <protection/>
    </xf>
    <xf numFmtId="211" fontId="9" fillId="0" borderId="0" xfId="116" applyNumberFormat="1" applyFont="1" applyFill="1" applyAlignment="1">
      <alignment vertical="top"/>
      <protection/>
    </xf>
    <xf numFmtId="0" fontId="36" fillId="0" borderId="0" xfId="135" applyFont="1" applyFill="1">
      <alignment/>
      <protection/>
    </xf>
    <xf numFmtId="43" fontId="9" fillId="0" borderId="0" xfId="116" applyNumberFormat="1" applyFont="1" applyFill="1">
      <alignment/>
      <protection/>
    </xf>
    <xf numFmtId="211" fontId="8" fillId="0" borderId="0" xfId="94" applyNumberFormat="1" applyFont="1" applyFill="1" applyAlignment="1" quotePrefix="1">
      <alignment horizontal="center"/>
      <protection/>
    </xf>
    <xf numFmtId="211" fontId="9" fillId="0" borderId="0" xfId="116" applyNumberFormat="1" applyFont="1" applyFill="1" applyAlignment="1" quotePrefix="1">
      <alignment/>
      <protection/>
    </xf>
    <xf numFmtId="43" fontId="9" fillId="0" borderId="0" xfId="43" applyFont="1" applyFill="1" applyAlignment="1" quotePrefix="1">
      <alignment/>
    </xf>
    <xf numFmtId="43" fontId="9" fillId="0" borderId="0" xfId="43" applyFont="1" applyFill="1" applyBorder="1" applyAlignment="1">
      <alignment/>
    </xf>
    <xf numFmtId="211" fontId="9" fillId="0" borderId="0" xfId="116" applyNumberFormat="1" applyFont="1" applyFill="1" applyBorder="1" applyAlignment="1" quotePrefix="1">
      <alignment/>
      <protection/>
    </xf>
    <xf numFmtId="213" fontId="9" fillId="0" borderId="0" xfId="84" applyNumberFormat="1" applyFont="1" applyFill="1" applyBorder="1" applyAlignment="1">
      <alignment horizontal="right"/>
    </xf>
    <xf numFmtId="213" fontId="9" fillId="0" borderId="0" xfId="43" applyNumberFormat="1" applyFont="1" applyFill="1" applyAlignment="1">
      <alignment horizontal="right"/>
    </xf>
    <xf numFmtId="213" fontId="9" fillId="0" borderId="0" xfId="43" applyNumberFormat="1" applyFont="1" applyFill="1" applyAlignment="1">
      <alignment/>
    </xf>
    <xf numFmtId="211" fontId="9" fillId="0" borderId="0" xfId="116" applyNumberFormat="1" applyFont="1" applyFill="1" applyBorder="1" applyAlignment="1">
      <alignment horizontal="left"/>
      <protection/>
    </xf>
    <xf numFmtId="211" fontId="9" fillId="0" borderId="14" xfId="116" applyNumberFormat="1" applyFont="1" applyFill="1" applyBorder="1">
      <alignment/>
      <protection/>
    </xf>
    <xf numFmtId="211" fontId="39" fillId="0" borderId="0" xfId="116" applyNumberFormat="1" applyFont="1" applyFill="1" applyAlignment="1">
      <alignment/>
      <protection/>
    </xf>
    <xf numFmtId="211" fontId="39" fillId="0" borderId="16" xfId="116" applyNumberFormat="1" applyFont="1" applyFill="1" applyBorder="1">
      <alignment/>
      <protection/>
    </xf>
    <xf numFmtId="211" fontId="31" fillId="0" borderId="0" xfId="116" applyNumberFormat="1" applyFont="1" applyFill="1" applyAlignment="1">
      <alignment horizontal="left" vertical="center"/>
      <protection/>
    </xf>
    <xf numFmtId="40" fontId="31" fillId="0" borderId="0" xfId="94" applyNumberFormat="1" applyFont="1" applyFill="1" applyAlignment="1" quotePrefix="1">
      <alignment horizontal="left" vertical="center"/>
      <protection/>
    </xf>
    <xf numFmtId="211" fontId="30" fillId="0" borderId="0" xfId="116" applyNumberFormat="1" applyFont="1" applyFill="1" applyBorder="1" applyAlignment="1">
      <alignment horizontal="left" vertical="center"/>
      <protection/>
    </xf>
    <xf numFmtId="211" fontId="31" fillId="0" borderId="0" xfId="116" applyNumberFormat="1" applyFont="1" applyFill="1" applyBorder="1" applyAlignment="1">
      <alignment horizontal="left" vertical="center"/>
      <protection/>
    </xf>
    <xf numFmtId="211" fontId="30" fillId="0" borderId="0" xfId="116" applyNumberFormat="1" applyFont="1" applyFill="1" applyAlignment="1">
      <alignment horizontal="left" vertical="center"/>
      <protection/>
    </xf>
    <xf numFmtId="211" fontId="31" fillId="0" borderId="0" xfId="116" applyNumberFormat="1" applyFont="1" applyFill="1" applyBorder="1" applyAlignment="1">
      <alignment horizontal="right" vertical="center"/>
      <protection/>
    </xf>
    <xf numFmtId="215" fontId="31" fillId="0" borderId="0" xfId="116" applyNumberFormat="1" applyFont="1" applyFill="1" applyBorder="1" applyAlignment="1" quotePrefix="1">
      <alignment horizontal="center"/>
      <protection/>
    </xf>
    <xf numFmtId="211" fontId="31" fillId="0" borderId="14" xfId="116" applyNumberFormat="1" applyFont="1" applyFill="1" applyBorder="1" applyAlignment="1">
      <alignment vertical="center"/>
      <protection/>
    </xf>
    <xf numFmtId="211" fontId="31" fillId="0" borderId="0" xfId="116" applyNumberFormat="1" applyFont="1" applyFill="1" applyBorder="1" applyAlignment="1">
      <alignment vertical="center"/>
      <protection/>
    </xf>
    <xf numFmtId="211" fontId="31" fillId="0" borderId="12" xfId="116" applyNumberFormat="1" applyFont="1" applyFill="1" applyBorder="1" applyAlignment="1">
      <alignment vertical="center"/>
      <protection/>
    </xf>
    <xf numFmtId="211" fontId="30" fillId="0" borderId="0" xfId="116" applyNumberFormat="1" applyFont="1" applyFill="1" applyBorder="1" applyAlignment="1">
      <alignment horizontal="center" vertical="center"/>
      <protection/>
    </xf>
    <xf numFmtId="211" fontId="31" fillId="0" borderId="13" xfId="116" applyNumberFormat="1" applyFont="1" applyFill="1" applyBorder="1" applyAlignment="1">
      <alignment vertical="center"/>
      <protection/>
    </xf>
    <xf numFmtId="39" fontId="31" fillId="0" borderId="0" xfId="113" applyNumberFormat="1" applyFont="1" applyFill="1" applyAlignment="1">
      <alignment horizontal="centerContinuous"/>
      <protection/>
    </xf>
    <xf numFmtId="39" fontId="31" fillId="0" borderId="0" xfId="48" applyNumberFormat="1" applyFont="1" applyFill="1" applyAlignment="1">
      <alignment horizontal="centerContinuous"/>
    </xf>
    <xf numFmtId="0" fontId="9" fillId="0" borderId="0" xfId="97" applyFont="1" applyFill="1" applyAlignment="1">
      <alignment horizontal="center" vertical="center" textRotation="180"/>
      <protection/>
    </xf>
    <xf numFmtId="0" fontId="9" fillId="0" borderId="0" xfId="97" applyFont="1" applyFill="1" applyAlignment="1">
      <alignment vertical="center"/>
      <protection/>
    </xf>
    <xf numFmtId="0" fontId="9" fillId="0" borderId="0" xfId="97" applyFont="1" applyFill="1" applyAlignment="1">
      <alignment horizontal="center" vertical="center"/>
      <protection/>
    </xf>
    <xf numFmtId="0" fontId="9" fillId="0" borderId="0" xfId="97" applyFont="1" applyFill="1" applyBorder="1" applyAlignment="1">
      <alignment horizontal="center" vertical="center"/>
      <protection/>
    </xf>
    <xf numFmtId="0" fontId="39" fillId="0" borderId="0" xfId="97" applyFont="1" applyFill="1" applyAlignment="1">
      <alignment vertical="center"/>
      <protection/>
    </xf>
    <xf numFmtId="0" fontId="9" fillId="0" borderId="0" xfId="97" applyFont="1" applyFill="1" applyBorder="1" applyAlignment="1">
      <alignment vertical="center"/>
      <protection/>
    </xf>
    <xf numFmtId="0" fontId="9" fillId="0" borderId="12" xfId="97" applyFont="1" applyFill="1" applyBorder="1" applyAlignment="1">
      <alignment vertical="center"/>
      <protection/>
    </xf>
    <xf numFmtId="43" fontId="9" fillId="0" borderId="0" xfId="97" applyNumberFormat="1" applyFont="1" applyFill="1" applyAlignment="1">
      <alignment vertical="center"/>
      <protection/>
    </xf>
    <xf numFmtId="0" fontId="9" fillId="0" borderId="14" xfId="97" applyFont="1" applyFill="1" applyBorder="1" applyAlignment="1">
      <alignment horizontal="centerContinuous" vertical="center"/>
      <protection/>
    </xf>
    <xf numFmtId="0" fontId="9" fillId="0" borderId="14" xfId="97" applyFont="1" applyFill="1" applyBorder="1" applyAlignment="1">
      <alignment horizontal="center" vertical="center"/>
      <protection/>
    </xf>
    <xf numFmtId="0" fontId="9" fillId="0" borderId="0" xfId="97" applyFont="1" applyFill="1" applyBorder="1" applyAlignment="1">
      <alignment horizontal="centerContinuous" vertical="center"/>
      <protection/>
    </xf>
    <xf numFmtId="0" fontId="9" fillId="0" borderId="12" xfId="97" applyFont="1" applyFill="1" applyBorder="1" applyAlignment="1">
      <alignment horizontal="center" vertical="center"/>
      <protection/>
    </xf>
    <xf numFmtId="16" fontId="9" fillId="0" borderId="0" xfId="108" applyNumberFormat="1" applyFont="1" applyFill="1" applyBorder="1" applyAlignment="1" quotePrefix="1">
      <alignment horizontal="center" vertical="center"/>
      <protection/>
    </xf>
    <xf numFmtId="0" fontId="9" fillId="0" borderId="0" xfId="108" applyFont="1" applyFill="1" applyBorder="1" applyAlignment="1">
      <alignment horizontal="center" vertical="center"/>
      <protection/>
    </xf>
    <xf numFmtId="0" fontId="9" fillId="0" borderId="12" xfId="97" applyFont="1" applyFill="1" applyBorder="1" applyAlignment="1">
      <alignment horizontal="centerContinuous" vertical="center"/>
      <protection/>
    </xf>
    <xf numFmtId="0" fontId="9" fillId="0" borderId="12" xfId="108" applyFont="1" applyFill="1" applyBorder="1" applyAlignment="1">
      <alignment horizontal="center" vertical="center"/>
      <protection/>
    </xf>
    <xf numFmtId="209" fontId="9" fillId="0" borderId="0" xfId="67" applyNumberFormat="1" applyFont="1" applyFill="1" applyBorder="1" applyAlignment="1">
      <alignment vertical="center"/>
    </xf>
    <xf numFmtId="43" fontId="9" fillId="0" borderId="0" xfId="67" applyNumberFormat="1" applyFont="1" applyFill="1" applyBorder="1" applyAlignment="1">
      <alignment vertical="center"/>
    </xf>
    <xf numFmtId="43" fontId="9" fillId="0" borderId="0" xfId="67" applyNumberFormat="1" applyFont="1" applyFill="1" applyBorder="1" applyAlignment="1">
      <alignment horizontal="center" vertical="center"/>
    </xf>
    <xf numFmtId="43" fontId="9" fillId="0" borderId="0" xfId="67" applyFont="1" applyFill="1" applyBorder="1" applyAlignment="1">
      <alignment vertical="center"/>
    </xf>
    <xf numFmtId="209" fontId="9" fillId="0" borderId="0" xfId="97" applyNumberFormat="1" applyFont="1" applyFill="1" applyBorder="1" applyAlignment="1">
      <alignment vertical="center"/>
      <protection/>
    </xf>
    <xf numFmtId="198" fontId="9" fillId="0" borderId="0" xfId="67" applyNumberFormat="1" applyFont="1" applyFill="1" applyBorder="1" applyAlignment="1">
      <alignment vertical="center"/>
    </xf>
    <xf numFmtId="43" fontId="9" fillId="0" borderId="0" xfId="43" applyFont="1" applyFill="1" applyBorder="1" applyAlignment="1">
      <alignment vertical="center"/>
    </xf>
    <xf numFmtId="43" fontId="9" fillId="0" borderId="0" xfId="97" applyNumberFormat="1" applyFont="1" applyFill="1" applyBorder="1" applyAlignment="1">
      <alignment vertical="center"/>
      <protection/>
    </xf>
    <xf numFmtId="43" fontId="9" fillId="0" borderId="14" xfId="97" applyNumberFormat="1" applyFont="1" applyFill="1" applyBorder="1" applyAlignment="1">
      <alignment vertical="center"/>
      <protection/>
    </xf>
    <xf numFmtId="211" fontId="9" fillId="0" borderId="0" xfId="117" applyNumberFormat="1" applyFont="1" applyFill="1" applyBorder="1" applyAlignment="1">
      <alignment vertical="center"/>
      <protection/>
    </xf>
    <xf numFmtId="210" fontId="9" fillId="0" borderId="0" xfId="97" applyNumberFormat="1" applyFont="1" applyFill="1" applyBorder="1" applyAlignment="1">
      <alignment vertical="center"/>
      <protection/>
    </xf>
    <xf numFmtId="43" fontId="9" fillId="0" borderId="0" xfId="127" applyFont="1" applyFill="1" applyBorder="1" applyAlignment="1">
      <alignment vertical="center"/>
    </xf>
    <xf numFmtId="43" fontId="9" fillId="0" borderId="13" xfId="97" applyNumberFormat="1" applyFont="1" applyFill="1" applyBorder="1" applyAlignment="1">
      <alignment vertical="center"/>
      <protection/>
    </xf>
    <xf numFmtId="43" fontId="9" fillId="0" borderId="0" xfId="43" applyFont="1" applyFill="1" applyAlignment="1">
      <alignment vertical="center"/>
    </xf>
    <xf numFmtId="0" fontId="9" fillId="0" borderId="0" xfId="97" applyFont="1" applyFill="1" applyAlignment="1">
      <alignment horizontal="left" vertical="center"/>
      <protection/>
    </xf>
    <xf numFmtId="0" fontId="9" fillId="0" borderId="0" xfId="108" applyFont="1" applyFill="1" applyAlignment="1">
      <alignment horizontal="left" vertical="center"/>
      <protection/>
    </xf>
    <xf numFmtId="0" fontId="9" fillId="0" borderId="0" xfId="97" applyFont="1" applyFill="1" applyBorder="1" applyAlignment="1">
      <alignment horizontal="left" vertical="center"/>
      <protection/>
    </xf>
    <xf numFmtId="43" fontId="9" fillId="0" borderId="0" xfId="97" applyNumberFormat="1" applyFont="1" applyFill="1" applyBorder="1" applyAlignment="1">
      <alignment horizontal="left" vertical="center"/>
      <protection/>
    </xf>
    <xf numFmtId="0" fontId="9" fillId="0" borderId="0" xfId="97" applyFont="1" applyFill="1" applyAlignment="1">
      <alignment horizontal="left" vertical="center" textRotation="180"/>
      <protection/>
    </xf>
    <xf numFmtId="0" fontId="9" fillId="0" borderId="0" xfId="108" applyNumberFormat="1" applyFont="1" applyFill="1" applyAlignment="1">
      <alignment horizontal="left" vertical="center"/>
      <protection/>
    </xf>
    <xf numFmtId="0" fontId="39" fillId="0" borderId="0" xfId="97" applyFont="1" applyFill="1" applyAlignment="1">
      <alignment horizontal="left" vertical="center"/>
      <protection/>
    </xf>
    <xf numFmtId="0" fontId="9" fillId="0" borderId="0" xfId="108" applyNumberFormat="1" applyFont="1" applyFill="1" applyAlignment="1">
      <alignment horizontal="right" vertical="center"/>
      <protection/>
    </xf>
    <xf numFmtId="43" fontId="9" fillId="0" borderId="0" xfId="108" applyNumberFormat="1" applyFont="1" applyFill="1" applyAlignment="1">
      <alignment horizontal="left" vertical="center"/>
      <protection/>
    </xf>
    <xf numFmtId="0" fontId="9" fillId="0" borderId="0" xfId="108" applyFont="1" applyFill="1" applyAlignment="1">
      <alignment horizontal="centerContinuous" vertical="center"/>
      <protection/>
    </xf>
    <xf numFmtId="39" fontId="31" fillId="0" borderId="0" xfId="0" applyNumberFormat="1" applyFont="1" applyFill="1" applyAlignment="1" quotePrefix="1">
      <alignment horizontal="centerContinuous"/>
    </xf>
    <xf numFmtId="39" fontId="31" fillId="0" borderId="0" xfId="0" applyNumberFormat="1" applyFont="1" applyFill="1" applyAlignment="1">
      <alignment vertical="center"/>
    </xf>
    <xf numFmtId="39" fontId="31" fillId="0" borderId="0" xfId="87" applyNumberFormat="1" applyFont="1" applyFill="1" applyAlignment="1">
      <alignment horizontal="left" vertical="center"/>
    </xf>
    <xf numFmtId="39" fontId="31" fillId="0" borderId="0" xfId="87" applyNumberFormat="1" applyFont="1" applyFill="1" applyAlignment="1">
      <alignment horizontal="center" vertical="center"/>
    </xf>
    <xf numFmtId="39" fontId="30" fillId="0" borderId="0" xfId="0" applyNumberFormat="1" applyFont="1" applyFill="1" applyAlignment="1">
      <alignment horizontal="center" vertical="center"/>
    </xf>
    <xf numFmtId="39" fontId="30" fillId="0" borderId="0" xfId="0" applyNumberFormat="1" applyFont="1" applyFill="1" applyAlignment="1">
      <alignment horizontal="left" vertical="center"/>
    </xf>
    <xf numFmtId="39" fontId="30" fillId="0" borderId="0" xfId="0" applyNumberFormat="1" applyFont="1" applyFill="1" applyAlignment="1">
      <alignment horizontal="right" vertical="center"/>
    </xf>
    <xf numFmtId="239" fontId="31" fillId="0" borderId="0" xfId="0" applyNumberFormat="1" applyFont="1" applyFill="1" applyAlignment="1">
      <alignment vertical="center"/>
    </xf>
    <xf numFmtId="239" fontId="31" fillId="0" borderId="13" xfId="0" applyNumberFormat="1" applyFont="1" applyFill="1" applyBorder="1" applyAlignment="1">
      <alignment vertical="center"/>
    </xf>
    <xf numFmtId="39" fontId="31" fillId="0" borderId="0" xfId="0" applyNumberFormat="1" applyFont="1" applyFill="1" applyBorder="1" applyAlignment="1">
      <alignment vertical="center"/>
    </xf>
    <xf numFmtId="39" fontId="30" fillId="0" borderId="0" xfId="0" applyNumberFormat="1" applyFont="1" applyFill="1" applyAlignment="1">
      <alignment horizontal="left"/>
    </xf>
    <xf numFmtId="39" fontId="30" fillId="0" borderId="0" xfId="0" applyNumberFormat="1" applyFont="1" applyFill="1" applyAlignment="1">
      <alignment horizontal="right"/>
    </xf>
    <xf numFmtId="39" fontId="30" fillId="0" borderId="0" xfId="47" applyNumberFormat="1" applyFont="1" applyFill="1" applyBorder="1" applyAlignment="1" applyProtection="1" quotePrefix="1">
      <alignment/>
      <protection/>
    </xf>
    <xf numFmtId="39" fontId="30" fillId="0" borderId="0" xfId="136" applyNumberFormat="1" applyFont="1" applyFill="1" applyBorder="1" applyAlignment="1">
      <alignment/>
      <protection/>
    </xf>
    <xf numFmtId="39" fontId="31" fillId="0" borderId="0" xfId="47" applyNumberFormat="1" applyFont="1" applyFill="1" applyBorder="1" applyAlignment="1">
      <alignment/>
    </xf>
    <xf numFmtId="228" fontId="31" fillId="0" borderId="0" xfId="33" applyNumberFormat="1" applyFont="1" applyFill="1" applyBorder="1" applyAlignment="1">
      <alignment vertical="center"/>
    </xf>
    <xf numFmtId="228" fontId="31" fillId="0" borderId="0" xfId="33" applyNumberFormat="1" applyFont="1" applyFill="1" applyAlignment="1">
      <alignment/>
    </xf>
    <xf numFmtId="228" fontId="31" fillId="0" borderId="0" xfId="0" applyNumberFormat="1" applyFont="1" applyFill="1" applyBorder="1" applyAlignment="1">
      <alignment horizontal="right"/>
    </xf>
    <xf numFmtId="39" fontId="31" fillId="0" borderId="0" xfId="0" applyNumberFormat="1" applyFont="1" applyFill="1" applyAlignment="1">
      <alignment horizontal="left"/>
    </xf>
    <xf numFmtId="39" fontId="31" fillId="0" borderId="0" xfId="87" applyNumberFormat="1" applyFont="1" applyFill="1" applyAlignment="1">
      <alignment horizontal="left"/>
    </xf>
    <xf numFmtId="39" fontId="31" fillId="0" borderId="0" xfId="87" applyNumberFormat="1" applyFont="1" applyFill="1" applyAlignment="1">
      <alignment horizontal="center"/>
    </xf>
    <xf numFmtId="228" fontId="31" fillId="0" borderId="0" xfId="0" applyNumberFormat="1" applyFont="1" applyFill="1" applyAlignment="1">
      <alignment/>
    </xf>
    <xf numFmtId="228" fontId="31" fillId="0" borderId="13" xfId="0" applyNumberFormat="1" applyFont="1" applyFill="1" applyBorder="1" applyAlignment="1">
      <alignment/>
    </xf>
    <xf numFmtId="39" fontId="31" fillId="0" borderId="0" xfId="0" applyNumberFormat="1" applyFont="1" applyFill="1" applyAlignment="1">
      <alignment horizontal="left" vertical="center"/>
    </xf>
    <xf numFmtId="223" fontId="31" fillId="0" borderId="0" xfId="0" applyNumberFormat="1" applyFont="1" applyFill="1" applyBorder="1" applyAlignment="1">
      <alignment vertical="center"/>
    </xf>
    <xf numFmtId="223" fontId="31" fillId="0" borderId="0" xfId="0" applyNumberFormat="1" applyFont="1" applyFill="1" applyAlignment="1">
      <alignment vertical="center"/>
    </xf>
    <xf numFmtId="0" fontId="8" fillId="0" borderId="0" xfId="119" applyFont="1" applyFill="1">
      <alignment/>
      <protection/>
    </xf>
    <xf numFmtId="0" fontId="31" fillId="0" borderId="0" xfId="115" applyNumberFormat="1" applyFont="1" applyFill="1" applyAlignment="1">
      <alignment horizontal="center" vertical="center"/>
      <protection/>
    </xf>
    <xf numFmtId="39" fontId="30" fillId="0" borderId="0" xfId="0" applyNumberFormat="1" applyFont="1" applyFill="1" applyBorder="1" applyAlignment="1">
      <alignment horizontal="center" vertical="center"/>
    </xf>
    <xf numFmtId="39" fontId="30" fillId="0" borderId="12" xfId="0" applyNumberFormat="1" applyFont="1" applyFill="1" applyBorder="1" applyAlignment="1">
      <alignment horizontal="centerContinuous" vertical="center"/>
    </xf>
    <xf numFmtId="39" fontId="31" fillId="0" borderId="12" xfId="0" applyNumberFormat="1" applyFont="1" applyFill="1" applyBorder="1" applyAlignment="1">
      <alignment horizontal="centerContinuous"/>
    </xf>
    <xf numFmtId="214" fontId="31" fillId="0" borderId="12" xfId="0" applyNumberFormat="1" applyFont="1" applyFill="1" applyBorder="1" applyAlignment="1">
      <alignment horizontal="centerContinuous" vertical="center"/>
    </xf>
    <xf numFmtId="43" fontId="31" fillId="0" borderId="0" xfId="33" applyFont="1" applyFill="1" applyBorder="1" applyAlignment="1">
      <alignment vertical="center"/>
    </xf>
    <xf numFmtId="0" fontId="37" fillId="0" borderId="0" xfId="0" applyFont="1" applyFill="1" applyAlignment="1">
      <alignment/>
    </xf>
    <xf numFmtId="218" fontId="31" fillId="0" borderId="0" xfId="33" applyNumberFormat="1" applyFont="1" applyFill="1" applyBorder="1" applyAlignment="1">
      <alignment vertical="center"/>
    </xf>
    <xf numFmtId="39" fontId="31" fillId="0" borderId="0" xfId="0" applyNumberFormat="1" applyFont="1" applyFill="1" applyBorder="1" applyAlignment="1">
      <alignment/>
    </xf>
    <xf numFmtId="39" fontId="31" fillId="0" borderId="12" xfId="0" applyNumberFormat="1" applyFont="1" applyFill="1" applyBorder="1" applyAlignment="1">
      <alignment horizontal="centerContinuous" vertical="center"/>
    </xf>
    <xf numFmtId="43" fontId="31" fillId="0" borderId="0" xfId="0" applyNumberFormat="1" applyFont="1" applyFill="1" applyAlignment="1">
      <alignment/>
    </xf>
    <xf numFmtId="214" fontId="31" fillId="0" borderId="0" xfId="0" applyNumberFormat="1" applyFont="1" applyFill="1" applyBorder="1" applyAlignment="1">
      <alignment vertical="center"/>
    </xf>
    <xf numFmtId="39" fontId="30" fillId="0" borderId="12" xfId="0" applyNumberFormat="1" applyFont="1" applyFill="1" applyBorder="1" applyAlignment="1">
      <alignment horizontal="center" vertical="center"/>
    </xf>
    <xf numFmtId="214" fontId="31" fillId="0" borderId="12" xfId="0" applyNumberFormat="1" applyFont="1" applyFill="1" applyBorder="1" applyAlignment="1">
      <alignment vertical="center"/>
    </xf>
    <xf numFmtId="218" fontId="31" fillId="0" borderId="0" xfId="33" applyNumberFormat="1" applyFont="1" applyFill="1" applyAlignment="1">
      <alignment/>
    </xf>
    <xf numFmtId="43" fontId="31" fillId="0" borderId="0" xfId="33" applyFont="1" applyFill="1" applyBorder="1" applyAlignment="1" applyProtection="1">
      <alignment/>
      <protection/>
    </xf>
    <xf numFmtId="39" fontId="31" fillId="0" borderId="12" xfId="0" applyNumberFormat="1" applyFont="1" applyFill="1" applyBorder="1" applyAlignment="1">
      <alignment vertical="center"/>
    </xf>
    <xf numFmtId="39" fontId="30" fillId="0" borderId="12" xfId="0" applyNumberFormat="1" applyFont="1" applyFill="1" applyBorder="1" applyAlignment="1">
      <alignment vertical="center"/>
    </xf>
    <xf numFmtId="39" fontId="42" fillId="0" borderId="0" xfId="136" applyNumberFormat="1" applyFont="1" applyFill="1" applyAlignment="1">
      <alignment/>
      <protection/>
    </xf>
    <xf numFmtId="0" fontId="42" fillId="0" borderId="0" xfId="0" applyFont="1" applyFill="1" applyAlignment="1">
      <alignment/>
    </xf>
    <xf numFmtId="39" fontId="31" fillId="0" borderId="0" xfId="88" applyNumberFormat="1" applyFont="1" applyFill="1" applyAlignment="1">
      <alignment horizontal="left" vertical="center"/>
    </xf>
    <xf numFmtId="39" fontId="31" fillId="0" borderId="0" xfId="88" applyNumberFormat="1" applyFont="1" applyFill="1" applyAlignment="1">
      <alignment horizontal="center" vertical="center"/>
    </xf>
    <xf numFmtId="39" fontId="31" fillId="0" borderId="0" xfId="0" applyNumberFormat="1" applyFont="1" applyFill="1" applyAlignment="1">
      <alignment horizontal="center" vertical="center"/>
    </xf>
    <xf numFmtId="214" fontId="31" fillId="0" borderId="0" xfId="0" applyNumberFormat="1" applyFont="1" applyFill="1" applyAlignment="1">
      <alignment vertical="center"/>
    </xf>
    <xf numFmtId="39" fontId="31" fillId="0" borderId="0" xfId="136" applyNumberFormat="1" applyFont="1" applyFill="1" applyAlignment="1" applyProtection="1">
      <alignment vertical="center"/>
      <protection/>
    </xf>
    <xf numFmtId="43" fontId="31" fillId="0" borderId="0" xfId="33" applyFont="1" applyFill="1" applyAlignment="1">
      <alignment vertical="center"/>
    </xf>
    <xf numFmtId="43" fontId="31" fillId="0" borderId="12" xfId="33" applyFont="1" applyFill="1" applyBorder="1" applyAlignment="1">
      <alignment vertical="center"/>
    </xf>
    <xf numFmtId="43" fontId="31" fillId="0" borderId="13" xfId="33" applyFont="1" applyFill="1" applyBorder="1" applyAlignment="1">
      <alignment vertical="center"/>
    </xf>
    <xf numFmtId="228" fontId="31" fillId="0" borderId="12" xfId="33" applyNumberFormat="1" applyFont="1" applyFill="1" applyBorder="1" applyAlignment="1">
      <alignment/>
    </xf>
    <xf numFmtId="228" fontId="31" fillId="0" borderId="13" xfId="33" applyNumberFormat="1" applyFont="1" applyFill="1" applyBorder="1" applyAlignment="1">
      <alignment/>
    </xf>
    <xf numFmtId="230" fontId="31" fillId="0" borderId="0" xfId="0" applyNumberFormat="1" applyFont="1" applyFill="1" applyBorder="1" applyAlignment="1">
      <alignment/>
    </xf>
    <xf numFmtId="230" fontId="31" fillId="0" borderId="0" xfId="0" applyNumberFormat="1" applyFont="1" applyFill="1" applyAlignment="1">
      <alignment/>
    </xf>
    <xf numFmtId="39" fontId="31" fillId="0" borderId="0" xfId="86" applyNumberFormat="1" applyFont="1" applyFill="1" applyAlignment="1">
      <alignment horizontal="left" vertical="center"/>
    </xf>
    <xf numFmtId="39" fontId="31" fillId="0" borderId="0" xfId="86" applyNumberFormat="1" applyFont="1" applyFill="1" applyAlignment="1">
      <alignment horizontal="center" vertical="center"/>
    </xf>
    <xf numFmtId="228" fontId="31" fillId="0" borderId="0" xfId="33" applyNumberFormat="1" applyFont="1" applyFill="1" applyBorder="1" applyAlignment="1">
      <alignment/>
    </xf>
    <xf numFmtId="228" fontId="31" fillId="0" borderId="0" xfId="33" applyNumberFormat="1" applyFont="1" applyFill="1" applyBorder="1" applyAlignment="1">
      <alignment horizontal="right"/>
    </xf>
    <xf numFmtId="228" fontId="31" fillId="0" borderId="0" xfId="33" applyNumberFormat="1" applyFont="1" applyFill="1" applyAlignment="1">
      <alignment horizontal="right"/>
    </xf>
    <xf numFmtId="228" fontId="31" fillId="0" borderId="12" xfId="33" applyNumberFormat="1" applyFont="1" applyFill="1" applyBorder="1" applyAlignment="1">
      <alignment horizontal="right"/>
    </xf>
    <xf numFmtId="0" fontId="31" fillId="0" borderId="0" xfId="0" applyFont="1" applyFill="1" applyAlignment="1" quotePrefix="1">
      <alignment horizontal="left"/>
    </xf>
    <xf numFmtId="0" fontId="32" fillId="0" borderId="0" xfId="0" applyFont="1" applyFill="1" applyAlignment="1">
      <alignment/>
    </xf>
    <xf numFmtId="43" fontId="8" fillId="0" borderId="0" xfId="58" applyFont="1" applyFill="1" applyBorder="1" applyAlignment="1">
      <alignment horizontal="right"/>
    </xf>
    <xf numFmtId="228" fontId="8" fillId="0" borderId="0" xfId="33" applyNumberFormat="1" applyFont="1" applyFill="1" applyBorder="1" applyAlignment="1">
      <alignment horizontal="center"/>
    </xf>
    <xf numFmtId="228" fontId="8" fillId="0" borderId="0" xfId="58" applyNumberFormat="1" applyFont="1" applyFill="1" applyBorder="1" applyAlignment="1">
      <alignment horizontal="center"/>
    </xf>
    <xf numFmtId="39" fontId="31" fillId="0" borderId="0" xfId="0" applyNumberFormat="1" applyFont="1" applyFill="1" applyBorder="1" applyAlignment="1">
      <alignment horizontal="right"/>
    </xf>
    <xf numFmtId="39" fontId="8" fillId="0" borderId="0" xfId="43" applyNumberFormat="1" applyFont="1" applyFill="1" applyAlignment="1">
      <alignment horizontal="right"/>
    </xf>
    <xf numFmtId="0" fontId="31" fillId="0" borderId="12" xfId="0" applyFont="1" applyFill="1" applyBorder="1" applyAlignment="1">
      <alignment/>
    </xf>
    <xf numFmtId="228" fontId="8" fillId="0" borderId="0" xfId="33" applyNumberFormat="1" applyFont="1" applyFill="1" applyBorder="1" applyAlignment="1">
      <alignment horizontal="center" vertical="center"/>
    </xf>
    <xf numFmtId="0" fontId="8" fillId="0" borderId="12" xfId="118" applyFont="1" applyFill="1" applyBorder="1" applyAlignment="1">
      <alignment horizontal="center" vertical="center"/>
      <protection/>
    </xf>
    <xf numFmtId="39" fontId="28" fillId="0" borderId="12" xfId="0" applyNumberFormat="1" applyFont="1" applyFill="1" applyBorder="1" applyAlignment="1">
      <alignment horizontal="center"/>
    </xf>
    <xf numFmtId="39" fontId="28" fillId="0" borderId="0" xfId="0" applyNumberFormat="1" applyFont="1" applyFill="1" applyAlignment="1">
      <alignment horizontal="center"/>
    </xf>
    <xf numFmtId="247" fontId="9" fillId="0" borderId="0" xfId="84" applyNumberFormat="1" applyFont="1" applyFill="1" applyBorder="1" applyAlignment="1">
      <alignment/>
    </xf>
    <xf numFmtId="39" fontId="30" fillId="0" borderId="12" xfId="0" applyNumberFormat="1" applyFont="1" applyFill="1" applyBorder="1" applyAlignment="1">
      <alignment horizontal="center" vertical="center"/>
    </xf>
    <xf numFmtId="39" fontId="30" fillId="0" borderId="12" xfId="0" applyNumberFormat="1" applyFont="1" applyFill="1" applyBorder="1" applyAlignment="1">
      <alignment horizontal="center"/>
    </xf>
    <xf numFmtId="0" fontId="9" fillId="0" borderId="12" xfId="97" applyFont="1" applyFill="1" applyBorder="1" applyAlignment="1">
      <alignment horizontal="center" vertical="center"/>
      <protection/>
    </xf>
    <xf numFmtId="0" fontId="9" fillId="0" borderId="10" xfId="97" applyFont="1" applyFill="1" applyBorder="1" applyAlignment="1">
      <alignment horizontal="center" vertical="center"/>
      <protection/>
    </xf>
    <xf numFmtId="0" fontId="9" fillId="0" borderId="0" xfId="97" applyFont="1" applyFill="1" applyAlignment="1">
      <alignment horizontal="center" vertical="center"/>
      <protection/>
    </xf>
    <xf numFmtId="0" fontId="9" fillId="0" borderId="0" xfId="97" applyFont="1" applyFill="1" applyBorder="1" applyAlignment="1">
      <alignment horizontal="center" vertical="center"/>
      <protection/>
    </xf>
    <xf numFmtId="0" fontId="9" fillId="0" borderId="14" xfId="97" applyFont="1" applyFill="1" applyBorder="1" applyAlignment="1">
      <alignment horizontal="center" vertical="center"/>
      <protection/>
    </xf>
    <xf numFmtId="40" fontId="31" fillId="0" borderId="0" xfId="94" applyNumberFormat="1" applyFont="1" applyFill="1" applyAlignment="1" quotePrefix="1">
      <alignment horizontal="center" vertical="center"/>
      <protection/>
    </xf>
    <xf numFmtId="211" fontId="31" fillId="0" borderId="12" xfId="116" applyNumberFormat="1" applyFont="1" applyFill="1" applyBorder="1" applyAlignment="1">
      <alignment horizontal="center" vertical="center"/>
      <protection/>
    </xf>
    <xf numFmtId="211" fontId="39" fillId="0" borderId="10" xfId="116" applyNumberFormat="1" applyFont="1" applyFill="1" applyBorder="1" applyAlignment="1">
      <alignment horizontal="center"/>
      <protection/>
    </xf>
    <xf numFmtId="211" fontId="39" fillId="0" borderId="12" xfId="116" applyNumberFormat="1" applyFont="1" applyFill="1" applyBorder="1" applyAlignment="1">
      <alignment horizontal="center"/>
      <protection/>
    </xf>
    <xf numFmtId="211" fontId="39" fillId="0" borderId="0" xfId="116" applyNumberFormat="1" applyFont="1" applyFill="1" applyAlignment="1">
      <alignment horizontal="center"/>
      <protection/>
    </xf>
    <xf numFmtId="211" fontId="39" fillId="0" borderId="0" xfId="116" applyNumberFormat="1" applyFont="1" applyFill="1" applyBorder="1" applyAlignment="1">
      <alignment horizontal="center"/>
      <protection/>
    </xf>
    <xf numFmtId="211" fontId="39" fillId="0" borderId="14" xfId="116" applyNumberFormat="1" applyFont="1" applyFill="1" applyBorder="1" applyAlignment="1">
      <alignment horizontal="center"/>
      <protection/>
    </xf>
    <xf numFmtId="211" fontId="39" fillId="0" borderId="14" xfId="116" applyNumberFormat="1" applyFont="1" applyFill="1" applyBorder="1" applyAlignment="1">
      <alignment horizontal="center" vertical="center"/>
      <protection/>
    </xf>
    <xf numFmtId="40" fontId="39" fillId="0" borderId="10" xfId="116" applyNumberFormat="1" applyFont="1" applyFill="1" applyBorder="1" applyAlignment="1">
      <alignment horizontal="center"/>
      <protection/>
    </xf>
    <xf numFmtId="40" fontId="39" fillId="0" borderId="14" xfId="116" applyNumberFormat="1" applyFont="1" applyFill="1" applyBorder="1" applyAlignment="1">
      <alignment horizontal="center"/>
      <protection/>
    </xf>
    <xf numFmtId="40" fontId="39" fillId="0" borderId="14" xfId="116" applyNumberFormat="1" applyFont="1" applyFill="1" applyBorder="1" applyAlignment="1">
      <alignment horizontal="center" vertical="center"/>
      <protection/>
    </xf>
    <xf numFmtId="40" fontId="8" fillId="0" borderId="10" xfId="64" applyNumberFormat="1" applyFont="1" applyFill="1" applyBorder="1" applyAlignment="1">
      <alignment horizontal="center" vertical="center"/>
    </xf>
    <xf numFmtId="0" fontId="8" fillId="0" borderId="0" xfId="0" applyFont="1" applyFill="1" applyAlignment="1" quotePrefix="1">
      <alignment horizontal="center"/>
    </xf>
    <xf numFmtId="40" fontId="28" fillId="0" borderId="0" xfId="77" applyNumberFormat="1" applyFont="1" applyFill="1" applyBorder="1" applyAlignment="1">
      <alignment horizontal="center"/>
    </xf>
    <xf numFmtId="40" fontId="28" fillId="0" borderId="12" xfId="77" applyNumberFormat="1" applyFont="1" applyFill="1" applyBorder="1" applyAlignment="1">
      <alignment horizontal="center"/>
    </xf>
    <xf numFmtId="43" fontId="28" fillId="0" borderId="10" xfId="77" applyFont="1" applyFill="1" applyBorder="1" applyAlignment="1">
      <alignment horizontal="center"/>
    </xf>
  </cellXfs>
  <cellStyles count="14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10" xfId="35"/>
    <cellStyle name="Comma 10 2" xfId="36"/>
    <cellStyle name="Comma 10 3" xfId="37"/>
    <cellStyle name="Comma 10 4" xfId="38"/>
    <cellStyle name="Comma 10 5" xfId="39"/>
    <cellStyle name="Comma 11" xfId="40"/>
    <cellStyle name="Comma 12" xfId="41"/>
    <cellStyle name="Comma 13" xfId="42"/>
    <cellStyle name="Comma 13 2" xfId="43"/>
    <cellStyle name="Comma 13 3" xfId="44"/>
    <cellStyle name="Comma 13 4" xfId="45"/>
    <cellStyle name="Comma 13 5" xfId="46"/>
    <cellStyle name="Comma 14" xfId="47"/>
    <cellStyle name="Comma 14 2" xfId="48"/>
    <cellStyle name="Comma 14 3" xfId="49"/>
    <cellStyle name="Comma 14 4" xfId="50"/>
    <cellStyle name="Comma 15" xfId="51"/>
    <cellStyle name="Comma 15 2" xfId="52"/>
    <cellStyle name="Comma 15 3" xfId="53"/>
    <cellStyle name="Comma 15 4" xfId="54"/>
    <cellStyle name="Comma 16" xfId="55"/>
    <cellStyle name="Comma 17" xfId="56"/>
    <cellStyle name="Comma 18" xfId="57"/>
    <cellStyle name="Comma 18 2" xfId="58"/>
    <cellStyle name="Comma 19" xfId="59"/>
    <cellStyle name="Comma 19 2" xfId="60"/>
    <cellStyle name="Comma 2" xfId="61"/>
    <cellStyle name="Comma 3" xfId="62"/>
    <cellStyle name="Comma 3 2" xfId="63"/>
    <cellStyle name="Comma 3 3" xfId="64"/>
    <cellStyle name="Comma 4" xfId="65"/>
    <cellStyle name="Comma 4 2" xfId="66"/>
    <cellStyle name="Comma 4 2 2" xfId="67"/>
    <cellStyle name="Comma 4 2 3" xfId="68"/>
    <cellStyle name="Comma 4 2 4" xfId="69"/>
    <cellStyle name="Comma 4 2 5" xfId="70"/>
    <cellStyle name="Comma 4 3" xfId="71"/>
    <cellStyle name="Comma 4 4" xfId="72"/>
    <cellStyle name="Comma 4 5" xfId="73"/>
    <cellStyle name="Comma 5" xfId="74"/>
    <cellStyle name="Comma 5 2" xfId="75"/>
    <cellStyle name="Comma 6" xfId="76"/>
    <cellStyle name="Comma 7" xfId="77"/>
    <cellStyle name="Comma 8" xfId="78"/>
    <cellStyle name="Comma 8 2" xfId="79"/>
    <cellStyle name="Comma 8 3" xfId="80"/>
    <cellStyle name="Comma 8 4" xfId="81"/>
    <cellStyle name="Comma 8 5" xfId="82"/>
    <cellStyle name="Comma 9" xfId="83"/>
    <cellStyle name="Comma_SPI-Dec'49t-3 2" xfId="84"/>
    <cellStyle name="Currency" xfId="85"/>
    <cellStyle name="Currency [0]" xfId="86"/>
    <cellStyle name="Currency [0] 2" xfId="87"/>
    <cellStyle name="Currency [0] 2 2" xfId="88"/>
    <cellStyle name="Currency [0] 2 3" xfId="89"/>
    <cellStyle name="Currency [0] 2 4" xfId="90"/>
    <cellStyle name="Followed Hyperlink" xfId="91"/>
    <cellStyle name="Hyperlink" xfId="92"/>
    <cellStyle name="Normal 2" xfId="93"/>
    <cellStyle name="Normal 2 2" xfId="94"/>
    <cellStyle name="Normal 3" xfId="95"/>
    <cellStyle name="Normal 3 2" xfId="96"/>
    <cellStyle name="Normal 3 2 2" xfId="97"/>
    <cellStyle name="Normal 3 2 3" xfId="98"/>
    <cellStyle name="Normal 3 2 4" xfId="99"/>
    <cellStyle name="Normal 3 2 5" xfId="100"/>
    <cellStyle name="Normal 3 2_SPI-Dec'50t-3" xfId="101"/>
    <cellStyle name="Normal 3 3" xfId="102"/>
    <cellStyle name="Normal 3 4" xfId="103"/>
    <cellStyle name="Normal 3 5" xfId="104"/>
    <cellStyle name="Normal 3_SPI-Dec'50t-3" xfId="105"/>
    <cellStyle name="Normal 4" xfId="106"/>
    <cellStyle name="Normal 5" xfId="107"/>
    <cellStyle name="Normal 5 2" xfId="108"/>
    <cellStyle name="Normal 5 3" xfId="109"/>
    <cellStyle name="Normal 5 4" xfId="110"/>
    <cellStyle name="Normal 5 5" xfId="111"/>
    <cellStyle name="Normal 6" xfId="112"/>
    <cellStyle name="Normal 7" xfId="113"/>
    <cellStyle name="Normal_Book1 2" xfId="114"/>
    <cellStyle name="Normal_C779A0245" xfId="115"/>
    <cellStyle name="Normal_SPI-Dec'49t-3 2" xfId="116"/>
    <cellStyle name="Normal_SPI-Dec'49t-3_Note 2" xfId="117"/>
    <cellStyle name="Normal_SPI-Mar'48t-3 2" xfId="118"/>
    <cellStyle name="Normal_W168-Dec'51-T2 วินท์คอม เทคโนโลยีลาสึด" xfId="119"/>
    <cellStyle name="Normal_W168-Dec'51-T3 วินท์คอม เทคโนโลยี" xfId="120"/>
    <cellStyle name="Percent" xfId="121"/>
    <cellStyle name="Percent 2" xfId="122"/>
    <cellStyle name="การคำนวณ" xfId="123"/>
    <cellStyle name="ข้อความเตือน" xfId="124"/>
    <cellStyle name="ข้อความอธิบาย" xfId="125"/>
    <cellStyle name="เครื่องหมายจุลภาค 2" xfId="126"/>
    <cellStyle name="เครื่องหมายจุลภาค 2 2" xfId="127"/>
    <cellStyle name="เครื่องหมายจุลภาค 3" xfId="128"/>
    <cellStyle name="เครื่องหมายจุลภาค_Note new STD" xfId="129"/>
    <cellStyle name="ชื่อเรื่อง" xfId="130"/>
    <cellStyle name="เซลล์ตรวจสอบ" xfId="131"/>
    <cellStyle name="เซลล์ที่มีการเชื่อมโยง" xfId="132"/>
    <cellStyle name="ดี" xfId="133"/>
    <cellStyle name="ปกติ 2" xfId="134"/>
    <cellStyle name="ปกติ 2 2" xfId="135"/>
    <cellStyle name="ปกติ_Sheet1" xfId="136"/>
    <cellStyle name="ปกติ_SPC-Dec'50-T3_Note new STD" xfId="137"/>
    <cellStyle name="ป้อนค่า" xfId="138"/>
    <cellStyle name="ปานกลาง" xfId="139"/>
    <cellStyle name="ผลรวม" xfId="140"/>
    <cellStyle name="แย่" xfId="141"/>
    <cellStyle name="ส่วนที่ถูกเน้น1" xfId="142"/>
    <cellStyle name="ส่วนที่ถูกเน้น2" xfId="143"/>
    <cellStyle name="ส่วนที่ถูกเน้น3" xfId="144"/>
    <cellStyle name="ส่วนที่ถูกเน้น4" xfId="145"/>
    <cellStyle name="ส่วนที่ถูกเน้น5" xfId="146"/>
    <cellStyle name="ส่วนที่ถูกเน้น6" xfId="147"/>
    <cellStyle name="แสดงผล" xfId="148"/>
    <cellStyle name="หมายเหตุ" xfId="149"/>
    <cellStyle name="หัวเรื่อง 1" xfId="150"/>
    <cellStyle name="หัวเรื่อง 2" xfId="151"/>
    <cellStyle name="หัวเรื่อง 3" xfId="152"/>
    <cellStyle name="หัวเรื่อง 4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133</xdr:row>
      <xdr:rowOff>95250</xdr:rowOff>
    </xdr:from>
    <xdr:to>
      <xdr:col>7</xdr:col>
      <xdr:colOff>219075</xdr:colOff>
      <xdr:row>136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5295900" y="40719375"/>
          <a:ext cx="2190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323850</xdr:rowOff>
    </xdr:from>
    <xdr:to>
      <xdr:col>7</xdr:col>
      <xdr:colOff>209550</xdr:colOff>
      <xdr:row>142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5295900" y="4289107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156</xdr:row>
      <xdr:rowOff>152400</xdr:rowOff>
    </xdr:from>
    <xdr:to>
      <xdr:col>7</xdr:col>
      <xdr:colOff>219075</xdr:colOff>
      <xdr:row>158</xdr:row>
      <xdr:rowOff>323850</xdr:rowOff>
    </xdr:to>
    <xdr:sp>
      <xdr:nvSpPr>
        <xdr:cNvPr id="3" name="Right Brace 6"/>
        <xdr:cNvSpPr>
          <a:spLocks/>
        </xdr:cNvSpPr>
      </xdr:nvSpPr>
      <xdr:spPr>
        <a:xfrm>
          <a:off x="5305425" y="48225075"/>
          <a:ext cx="209550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0</xdr:rowOff>
    </xdr:from>
    <xdr:to>
      <xdr:col>7</xdr:col>
      <xdr:colOff>209550</xdr:colOff>
      <xdr:row>177</xdr:row>
      <xdr:rowOff>361950</xdr:rowOff>
    </xdr:to>
    <xdr:sp>
      <xdr:nvSpPr>
        <xdr:cNvPr id="4" name="Right Brace 7"/>
        <xdr:cNvSpPr>
          <a:spLocks/>
        </xdr:cNvSpPr>
      </xdr:nvSpPr>
      <xdr:spPr>
        <a:xfrm>
          <a:off x="5295900" y="55044975"/>
          <a:ext cx="209550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view="pageBreakPreview" zoomScaleNormal="90" zoomScaleSheetLayoutView="100" zoomScalePageLayoutView="0" workbookViewId="0" topLeftCell="A76">
      <selection activeCell="E77" sqref="E77"/>
    </sheetView>
  </sheetViews>
  <sheetFormatPr defaultColWidth="9.140625" defaultRowHeight="27" customHeight="1"/>
  <cols>
    <col min="1" max="1" width="9.140625" style="155" customWidth="1"/>
    <col min="2" max="2" width="5.421875" style="155" customWidth="1"/>
    <col min="3" max="4" width="9.140625" style="155" customWidth="1"/>
    <col min="5" max="5" width="11.8515625" style="155" customWidth="1"/>
    <col min="6" max="7" width="9.140625" style="155" customWidth="1"/>
    <col min="8" max="8" width="4.140625" style="149" customWidth="1"/>
    <col min="9" max="9" width="15.7109375" style="155" customWidth="1"/>
    <col min="10" max="10" width="2.140625" style="155" customWidth="1"/>
    <col min="11" max="11" width="15.7109375" style="155" customWidth="1"/>
    <col min="12" max="12" width="9.421875" style="155" customWidth="1"/>
    <col min="13" max="16384" width="9.140625" style="155" customWidth="1"/>
  </cols>
  <sheetData>
    <row r="1" spans="1:12" s="146" customFormat="1" ht="27" customHeight="1">
      <c r="A1" s="144" t="s">
        <v>765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s="146" customFormat="1" ht="27" customHeight="1">
      <c r="A2" s="144" t="s">
        <v>951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s="146" customFormat="1" ht="27" customHeight="1">
      <c r="A3" s="144" t="s">
        <v>141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s="146" customFormat="1" ht="27" customHeight="1">
      <c r="A4" s="144" t="s">
        <v>663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12" s="146" customFormat="1" ht="19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2" s="151" customFormat="1" ht="25.5" customHeight="1">
      <c r="A6" s="147" t="s">
        <v>347</v>
      </c>
      <c r="B6" s="147"/>
      <c r="C6" s="148"/>
      <c r="D6" s="148"/>
      <c r="E6" s="148"/>
      <c r="F6" s="148"/>
      <c r="G6" s="148"/>
      <c r="H6" s="149"/>
      <c r="I6" s="150"/>
      <c r="J6" s="150"/>
      <c r="K6" s="150"/>
      <c r="L6" s="150"/>
    </row>
    <row r="7" spans="1:12" s="151" customFormat="1" ht="25.5" customHeight="1">
      <c r="A7" s="152" t="s">
        <v>686</v>
      </c>
      <c r="C7" s="148"/>
      <c r="D7" s="148"/>
      <c r="E7" s="148"/>
      <c r="F7" s="148"/>
      <c r="G7" s="148"/>
      <c r="H7" s="149"/>
      <c r="I7" s="150"/>
      <c r="J7" s="150"/>
      <c r="K7" s="150"/>
      <c r="L7" s="150"/>
    </row>
    <row r="8" spans="1:12" s="151" customFormat="1" ht="25.5" customHeight="1">
      <c r="A8" s="148" t="s">
        <v>359</v>
      </c>
      <c r="B8" s="148"/>
      <c r="C8" s="148"/>
      <c r="D8" s="148"/>
      <c r="E8" s="148"/>
      <c r="F8" s="148"/>
      <c r="G8" s="148"/>
      <c r="H8" s="149"/>
      <c r="I8" s="150"/>
      <c r="J8" s="150"/>
      <c r="K8" s="150"/>
      <c r="L8" s="150"/>
    </row>
    <row r="9" spans="2:12" s="151" customFormat="1" ht="25.5" customHeight="1">
      <c r="B9" s="152" t="s">
        <v>345</v>
      </c>
      <c r="C9" s="148"/>
      <c r="D9" s="148"/>
      <c r="E9" s="148"/>
      <c r="F9" s="148"/>
      <c r="G9" s="148"/>
      <c r="H9" s="149"/>
      <c r="I9" s="150"/>
      <c r="J9" s="150"/>
      <c r="K9" s="150"/>
      <c r="L9" s="150"/>
    </row>
    <row r="10" spans="2:12" s="151" customFormat="1" ht="25.5" customHeight="1">
      <c r="B10" s="148" t="s">
        <v>952</v>
      </c>
      <c r="C10" s="148"/>
      <c r="D10" s="148"/>
      <c r="E10" s="148"/>
      <c r="F10" s="148"/>
      <c r="G10" s="148"/>
      <c r="H10" s="149"/>
      <c r="I10" s="150"/>
      <c r="J10" s="150"/>
      <c r="K10" s="150"/>
      <c r="L10" s="150"/>
    </row>
    <row r="11" spans="2:12" s="151" customFormat="1" ht="25.5" customHeight="1">
      <c r="B11" s="148" t="s">
        <v>988</v>
      </c>
      <c r="C11" s="148"/>
      <c r="D11" s="148"/>
      <c r="E11" s="148"/>
      <c r="F11" s="148"/>
      <c r="G11" s="148"/>
      <c r="H11" s="149"/>
      <c r="I11" s="150"/>
      <c r="J11" s="150"/>
      <c r="K11" s="150"/>
      <c r="L11" s="150"/>
    </row>
    <row r="12" spans="2:12" s="151" customFormat="1" ht="25.5" customHeight="1">
      <c r="B12" s="148" t="s">
        <v>953</v>
      </c>
      <c r="C12" s="148"/>
      <c r="D12" s="148"/>
      <c r="E12" s="148"/>
      <c r="F12" s="148"/>
      <c r="G12" s="148"/>
      <c r="H12" s="149"/>
      <c r="I12" s="150"/>
      <c r="J12" s="150"/>
      <c r="K12" s="150"/>
      <c r="L12" s="150"/>
    </row>
    <row r="13" spans="2:12" s="151" customFormat="1" ht="25.5" customHeight="1">
      <c r="B13" s="153" t="s">
        <v>245</v>
      </c>
      <c r="C13" s="148"/>
      <c r="D13" s="148"/>
      <c r="E13" s="148"/>
      <c r="F13" s="148"/>
      <c r="G13" s="148"/>
      <c r="H13" s="149"/>
      <c r="I13" s="150"/>
      <c r="J13" s="150"/>
      <c r="K13" s="150"/>
      <c r="L13" s="150"/>
    </row>
    <row r="14" spans="2:12" s="151" customFormat="1" ht="25.5" customHeight="1">
      <c r="B14" s="153" t="s">
        <v>985</v>
      </c>
      <c r="C14" s="148"/>
      <c r="D14" s="148"/>
      <c r="E14" s="148"/>
      <c r="F14" s="148"/>
      <c r="G14" s="148"/>
      <c r="H14" s="149"/>
      <c r="I14" s="150"/>
      <c r="J14" s="150"/>
      <c r="K14" s="150"/>
      <c r="L14" s="150"/>
    </row>
    <row r="15" spans="1:12" s="151" customFormat="1" ht="25.5" customHeight="1">
      <c r="A15" s="152" t="s">
        <v>428</v>
      </c>
      <c r="C15" s="148"/>
      <c r="D15" s="148"/>
      <c r="E15" s="148"/>
      <c r="F15" s="148"/>
      <c r="G15" s="148"/>
      <c r="H15" s="149"/>
      <c r="I15" s="150"/>
      <c r="J15" s="150"/>
      <c r="L15" s="150"/>
    </row>
    <row r="16" spans="1:12" s="151" customFormat="1" ht="25.5" customHeight="1">
      <c r="A16" s="152"/>
      <c r="C16" s="148"/>
      <c r="D16" s="148"/>
      <c r="E16" s="148"/>
      <c r="F16" s="148"/>
      <c r="G16" s="148"/>
      <c r="H16" s="149"/>
      <c r="I16" s="150"/>
      <c r="J16" s="150"/>
      <c r="L16" s="150"/>
    </row>
    <row r="17" spans="1:10" ht="25.5" customHeight="1">
      <c r="A17" s="147" t="s">
        <v>739</v>
      </c>
      <c r="B17" s="147"/>
      <c r="C17" s="148"/>
      <c r="D17" s="148"/>
      <c r="E17" s="148"/>
      <c r="F17" s="154"/>
      <c r="G17" s="148"/>
      <c r="H17" s="148"/>
      <c r="I17" s="148"/>
      <c r="J17" s="148"/>
    </row>
    <row r="18" spans="1:10" ht="25.5" customHeight="1">
      <c r="A18" s="633" t="s">
        <v>369</v>
      </c>
      <c r="B18" s="152"/>
      <c r="C18" s="148"/>
      <c r="D18" s="148"/>
      <c r="E18" s="148"/>
      <c r="F18" s="154"/>
      <c r="G18" s="148"/>
      <c r="H18" s="148"/>
      <c r="I18" s="148"/>
      <c r="J18" s="148"/>
    </row>
    <row r="19" spans="1:10" ht="25.5" customHeight="1">
      <c r="A19" s="147"/>
      <c r="B19" s="152" t="s">
        <v>473</v>
      </c>
      <c r="C19" s="148"/>
      <c r="D19" s="148"/>
      <c r="E19" s="148"/>
      <c r="F19" s="154"/>
      <c r="G19" s="148"/>
      <c r="H19" s="148"/>
      <c r="I19" s="148"/>
      <c r="J19" s="148"/>
    </row>
    <row r="20" spans="1:10" ht="25.5" customHeight="1">
      <c r="A20" s="152" t="s">
        <v>470</v>
      </c>
      <c r="B20" s="152"/>
      <c r="C20" s="152"/>
      <c r="D20" s="152"/>
      <c r="E20" s="152"/>
      <c r="F20" s="152"/>
      <c r="G20" s="152"/>
      <c r="H20" s="152"/>
      <c r="I20" s="152"/>
      <c r="J20" s="148"/>
    </row>
    <row r="21" spans="1:10" ht="25.5" customHeight="1">
      <c r="A21" s="152" t="s">
        <v>469</v>
      </c>
      <c r="B21" s="152"/>
      <c r="C21" s="152"/>
      <c r="D21" s="152"/>
      <c r="E21" s="152"/>
      <c r="F21" s="152"/>
      <c r="G21" s="152"/>
      <c r="H21" s="152"/>
      <c r="I21" s="152"/>
      <c r="J21" s="148"/>
    </row>
    <row r="22" spans="1:10" ht="25.5" customHeight="1">
      <c r="A22" s="152"/>
      <c r="B22" s="152" t="s">
        <v>474</v>
      </c>
      <c r="C22" s="152"/>
      <c r="D22" s="152"/>
      <c r="E22" s="152"/>
      <c r="F22" s="152"/>
      <c r="G22" s="152"/>
      <c r="H22" s="152"/>
      <c r="I22" s="152"/>
      <c r="J22" s="148"/>
    </row>
    <row r="23" spans="1:10" ht="25.5" customHeight="1">
      <c r="A23" s="152" t="s">
        <v>471</v>
      </c>
      <c r="B23" s="152"/>
      <c r="C23" s="152"/>
      <c r="D23" s="152"/>
      <c r="E23" s="152"/>
      <c r="F23" s="152"/>
      <c r="G23" s="152"/>
      <c r="H23" s="152"/>
      <c r="I23" s="152"/>
      <c r="J23" s="148"/>
    </row>
    <row r="24" spans="1:10" ht="25.5" customHeight="1">
      <c r="A24" s="152" t="s">
        <v>475</v>
      </c>
      <c r="B24" s="152"/>
      <c r="C24" s="152"/>
      <c r="D24" s="152"/>
      <c r="E24" s="152"/>
      <c r="F24" s="152"/>
      <c r="G24" s="152"/>
      <c r="H24" s="152"/>
      <c r="I24" s="152"/>
      <c r="J24" s="148"/>
    </row>
    <row r="25" spans="1:10" ht="25.5" customHeight="1">
      <c r="A25" s="152" t="s">
        <v>476</v>
      </c>
      <c r="B25" s="152"/>
      <c r="C25" s="152"/>
      <c r="D25" s="152"/>
      <c r="E25" s="152"/>
      <c r="F25" s="152"/>
      <c r="G25" s="152"/>
      <c r="H25" s="152"/>
      <c r="I25" s="152"/>
      <c r="J25" s="148"/>
    </row>
    <row r="26" spans="1:10" ht="25.5" customHeight="1">
      <c r="A26" s="152" t="s">
        <v>472</v>
      </c>
      <c r="B26" s="152"/>
      <c r="C26" s="152"/>
      <c r="D26" s="152"/>
      <c r="E26" s="152"/>
      <c r="F26" s="152"/>
      <c r="G26" s="152"/>
      <c r="H26" s="152"/>
      <c r="I26" s="152"/>
      <c r="J26" s="148"/>
    </row>
    <row r="27" spans="1:10" ht="25.5" customHeight="1">
      <c r="A27" s="633" t="s">
        <v>477</v>
      </c>
      <c r="B27" s="634"/>
      <c r="C27" s="152"/>
      <c r="D27" s="152"/>
      <c r="E27" s="152"/>
      <c r="F27" s="152"/>
      <c r="G27" s="152"/>
      <c r="H27" s="152"/>
      <c r="I27" s="152"/>
      <c r="J27" s="148"/>
    </row>
    <row r="28" spans="1:11" s="156" customFormat="1" ht="25.5" customHeight="1">
      <c r="A28" s="152"/>
      <c r="B28" s="152" t="s">
        <v>478</v>
      </c>
      <c r="C28" s="152"/>
      <c r="D28" s="152"/>
      <c r="E28" s="152"/>
      <c r="F28" s="152"/>
      <c r="G28" s="152"/>
      <c r="H28" s="152"/>
      <c r="I28" s="152"/>
      <c r="J28" s="148"/>
      <c r="K28" s="155"/>
    </row>
    <row r="29" spans="1:11" s="156" customFormat="1" ht="25.5" customHeight="1">
      <c r="A29" s="152" t="s">
        <v>479</v>
      </c>
      <c r="B29" s="152"/>
      <c r="C29" s="152"/>
      <c r="D29" s="152"/>
      <c r="E29" s="152"/>
      <c r="F29" s="152"/>
      <c r="G29" s="152"/>
      <c r="H29" s="152"/>
      <c r="I29" s="152"/>
      <c r="J29" s="148"/>
      <c r="K29" s="155"/>
    </row>
    <row r="30" spans="1:10" ht="25.5" customHeight="1">
      <c r="A30" s="152"/>
      <c r="B30" s="157" t="s">
        <v>435</v>
      </c>
      <c r="C30" s="152"/>
      <c r="D30" s="152"/>
      <c r="E30" s="152"/>
      <c r="F30" s="152"/>
      <c r="G30" s="158" t="s">
        <v>352</v>
      </c>
      <c r="H30" s="152"/>
      <c r="I30" s="152"/>
      <c r="J30" s="148"/>
    </row>
    <row r="31" spans="1:11" ht="25.5" customHeight="1">
      <c r="A31" s="152"/>
      <c r="B31" s="152" t="s">
        <v>436</v>
      </c>
      <c r="C31" s="152"/>
      <c r="D31" s="152"/>
      <c r="E31" s="152" t="s">
        <v>816</v>
      </c>
      <c r="F31" s="152"/>
      <c r="G31" s="152"/>
      <c r="H31" s="152"/>
      <c r="I31" s="152"/>
      <c r="J31" s="148"/>
      <c r="K31" s="159"/>
    </row>
    <row r="32" spans="1:11" ht="25.5" customHeight="1">
      <c r="A32" s="152"/>
      <c r="B32" s="152" t="s">
        <v>437</v>
      </c>
      <c r="C32" s="152"/>
      <c r="D32" s="152"/>
      <c r="E32" s="152" t="s">
        <v>480</v>
      </c>
      <c r="F32" s="152"/>
      <c r="G32" s="152"/>
      <c r="H32" s="152"/>
      <c r="I32" s="152"/>
      <c r="J32" s="148"/>
      <c r="K32" s="159"/>
    </row>
    <row r="33" spans="1:11" ht="25.5" customHeight="1">
      <c r="A33" s="152"/>
      <c r="B33" s="152"/>
      <c r="C33" s="152"/>
      <c r="D33" s="152"/>
      <c r="E33" s="152" t="s">
        <v>481</v>
      </c>
      <c r="F33" s="152"/>
      <c r="G33" s="152"/>
      <c r="H33" s="152"/>
      <c r="I33" s="152"/>
      <c r="J33" s="148"/>
      <c r="K33" s="159"/>
    </row>
    <row r="34" spans="1:11" ht="25.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48"/>
      <c r="K34" s="159"/>
    </row>
    <row r="35" spans="1:12" ht="27" customHeight="1">
      <c r="A35" s="160" t="s">
        <v>667</v>
      </c>
      <c r="B35" s="160"/>
      <c r="C35" s="161"/>
      <c r="D35" s="160"/>
      <c r="E35" s="160"/>
      <c r="F35" s="160"/>
      <c r="G35" s="160"/>
      <c r="H35" s="160"/>
      <c r="I35" s="160"/>
      <c r="J35" s="162"/>
      <c r="K35" s="161"/>
      <c r="L35" s="161" t="s">
        <v>234</v>
      </c>
    </row>
    <row r="36" spans="1:12" ht="27" customHeight="1">
      <c r="A36" s="161" t="s">
        <v>666</v>
      </c>
      <c r="B36" s="161"/>
      <c r="C36" s="161"/>
      <c r="D36" s="161"/>
      <c r="E36" s="161"/>
      <c r="F36" s="161"/>
      <c r="G36" s="161"/>
      <c r="H36" s="163"/>
      <c r="I36" s="161"/>
      <c r="J36" s="161"/>
      <c r="K36" s="161"/>
      <c r="L36" s="161" t="s">
        <v>234</v>
      </c>
    </row>
    <row r="37" spans="1:11" s="151" customFormat="1" ht="24.75" customHeight="1">
      <c r="A37" s="161" t="s">
        <v>954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</row>
    <row r="38" spans="1:12" s="151" customFormat="1" ht="24.7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2"/>
    </row>
    <row r="39" spans="1:10" s="156" customFormat="1" ht="24.75" customHeight="1">
      <c r="A39" s="147" t="s">
        <v>370</v>
      </c>
      <c r="F39" s="164"/>
      <c r="H39" s="164"/>
      <c r="J39" s="165"/>
    </row>
    <row r="40" spans="1:10" ht="27" customHeight="1">
      <c r="A40" s="152"/>
      <c r="B40" s="157" t="s">
        <v>435</v>
      </c>
      <c r="C40" s="152"/>
      <c r="D40" s="152"/>
      <c r="E40" s="152"/>
      <c r="F40" s="152"/>
      <c r="G40" s="158" t="s">
        <v>352</v>
      </c>
      <c r="H40" s="152"/>
      <c r="I40" s="152"/>
      <c r="J40" s="148"/>
    </row>
    <row r="41" spans="1:11" ht="27" customHeight="1">
      <c r="A41" s="152"/>
      <c r="B41" s="152" t="s">
        <v>438</v>
      </c>
      <c r="C41" s="152"/>
      <c r="D41" s="152"/>
      <c r="E41" s="152" t="s">
        <v>482</v>
      </c>
      <c r="F41" s="152"/>
      <c r="G41" s="152"/>
      <c r="H41" s="152"/>
      <c r="I41" s="152"/>
      <c r="J41" s="148"/>
      <c r="K41" s="159"/>
    </row>
    <row r="42" spans="1:11" ht="27" customHeight="1">
      <c r="A42" s="152"/>
      <c r="B42" s="157" t="s">
        <v>483</v>
      </c>
      <c r="C42" s="152"/>
      <c r="D42" s="152"/>
      <c r="E42" s="152"/>
      <c r="F42" s="152"/>
      <c r="G42" s="152"/>
      <c r="H42" s="152"/>
      <c r="I42" s="152"/>
      <c r="J42" s="148"/>
      <c r="K42" s="159"/>
    </row>
    <row r="43" spans="1:11" s="156" customFormat="1" ht="24.75" customHeight="1">
      <c r="A43" s="147"/>
      <c r="B43" s="152" t="s">
        <v>439</v>
      </c>
      <c r="C43" s="152"/>
      <c r="D43" s="152"/>
      <c r="E43" s="152" t="s">
        <v>418</v>
      </c>
      <c r="F43" s="152"/>
      <c r="G43" s="152"/>
      <c r="H43" s="152"/>
      <c r="I43" s="152"/>
      <c r="J43" s="148"/>
      <c r="K43" s="159"/>
    </row>
    <row r="44" spans="1:11" s="156" customFormat="1" ht="24.75" customHeight="1">
      <c r="A44" s="147"/>
      <c r="B44" s="157" t="s">
        <v>440</v>
      </c>
      <c r="C44" s="152"/>
      <c r="D44" s="152"/>
      <c r="E44" s="152"/>
      <c r="F44" s="152"/>
      <c r="G44" s="152"/>
      <c r="H44" s="152"/>
      <c r="I44" s="152"/>
      <c r="J44" s="148"/>
      <c r="K44" s="159"/>
    </row>
    <row r="45" spans="1:11" s="156" customFormat="1" ht="24.75" customHeight="1">
      <c r="A45" s="147"/>
      <c r="B45" s="152" t="s">
        <v>441</v>
      </c>
      <c r="C45" s="152"/>
      <c r="D45" s="152"/>
      <c r="E45" s="152" t="s">
        <v>484</v>
      </c>
      <c r="F45" s="152"/>
      <c r="G45" s="152"/>
      <c r="H45" s="152"/>
      <c r="I45" s="152"/>
      <c r="J45" s="148"/>
      <c r="K45" s="159"/>
    </row>
    <row r="46" spans="1:11" s="156" customFormat="1" ht="24.75" customHeight="1">
      <c r="A46" s="147"/>
      <c r="B46" s="152"/>
      <c r="C46" s="152"/>
      <c r="D46" s="152"/>
      <c r="E46" s="152" t="s">
        <v>485</v>
      </c>
      <c r="F46" s="152"/>
      <c r="G46" s="152"/>
      <c r="H46" s="152"/>
      <c r="I46" s="152"/>
      <c r="J46" s="148"/>
      <c r="K46" s="159"/>
    </row>
    <row r="47" spans="1:11" s="156" customFormat="1" ht="24.75" customHeight="1">
      <c r="A47" s="147"/>
      <c r="B47" s="152" t="s">
        <v>442</v>
      </c>
      <c r="C47" s="152"/>
      <c r="D47" s="152"/>
      <c r="E47" s="152" t="s">
        <v>486</v>
      </c>
      <c r="F47" s="152"/>
      <c r="G47" s="152"/>
      <c r="H47" s="152"/>
      <c r="I47" s="152"/>
      <c r="J47" s="148"/>
      <c r="K47" s="159"/>
    </row>
    <row r="48" spans="1:11" s="156" customFormat="1" ht="24.75" customHeight="1">
      <c r="A48" s="147"/>
      <c r="B48" s="152"/>
      <c r="C48" s="152"/>
      <c r="D48" s="152"/>
      <c r="E48" s="152"/>
      <c r="F48" s="152"/>
      <c r="G48" s="152"/>
      <c r="H48" s="152"/>
      <c r="I48" s="152"/>
      <c r="J48" s="148"/>
      <c r="K48" s="159"/>
    </row>
    <row r="49" spans="1:11" s="156" customFormat="1" ht="24.75" customHeight="1">
      <c r="A49" s="147"/>
      <c r="B49" s="152" t="s">
        <v>443</v>
      </c>
      <c r="C49" s="152"/>
      <c r="D49" s="152"/>
      <c r="E49" s="152" t="s">
        <v>625</v>
      </c>
      <c r="F49" s="152"/>
      <c r="G49" s="152"/>
      <c r="H49" s="152"/>
      <c r="I49" s="152"/>
      <c r="J49" s="148"/>
      <c r="K49" s="159"/>
    </row>
    <row r="50" spans="1:11" s="156" customFormat="1" ht="24.75" customHeight="1">
      <c r="A50" s="147"/>
      <c r="B50" s="152" t="s">
        <v>561</v>
      </c>
      <c r="C50" s="152"/>
      <c r="D50" s="152"/>
      <c r="E50" s="152" t="s">
        <v>562</v>
      </c>
      <c r="F50" s="152"/>
      <c r="G50" s="152"/>
      <c r="H50" s="152"/>
      <c r="I50" s="152"/>
      <c r="J50" s="148"/>
      <c r="K50" s="155"/>
    </row>
    <row r="51" spans="1:11" s="156" customFormat="1" ht="24.75" customHeight="1">
      <c r="A51" s="166"/>
      <c r="B51" s="156" t="s">
        <v>487</v>
      </c>
      <c r="F51" s="164"/>
      <c r="G51" s="164"/>
      <c r="I51" s="165"/>
      <c r="K51" s="167"/>
    </row>
    <row r="52" spans="1:11" s="156" customFormat="1" ht="24.75" customHeight="1">
      <c r="A52" s="166" t="s">
        <v>662</v>
      </c>
      <c r="C52" s="152"/>
      <c r="D52" s="152"/>
      <c r="E52" s="152"/>
      <c r="F52" s="152"/>
      <c r="G52" s="152"/>
      <c r="H52" s="152"/>
      <c r="I52" s="152"/>
      <c r="J52" s="148"/>
      <c r="K52" s="155"/>
    </row>
    <row r="53" spans="1:11" s="156" customFormat="1" ht="24.75" customHeight="1">
      <c r="A53" s="166"/>
      <c r="C53" s="152"/>
      <c r="D53" s="152"/>
      <c r="E53" s="152"/>
      <c r="F53" s="152"/>
      <c r="G53" s="152"/>
      <c r="H53" s="152"/>
      <c r="I53" s="152"/>
      <c r="J53" s="148"/>
      <c r="K53" s="155"/>
    </row>
    <row r="54" spans="1:10" s="156" customFormat="1" ht="25.5" customHeight="1">
      <c r="A54" s="633" t="s">
        <v>488</v>
      </c>
      <c r="F54" s="164"/>
      <c r="H54" s="164"/>
      <c r="J54" s="165"/>
    </row>
    <row r="55" spans="2:10" s="156" customFormat="1" ht="25.5" customHeight="1">
      <c r="B55" s="156" t="s">
        <v>489</v>
      </c>
      <c r="F55" s="164"/>
      <c r="H55" s="164"/>
      <c r="J55" s="165"/>
    </row>
    <row r="56" spans="1:10" s="156" customFormat="1" ht="25.5" customHeight="1">
      <c r="A56" s="166" t="s">
        <v>490</v>
      </c>
      <c r="F56" s="164"/>
      <c r="H56" s="164"/>
      <c r="J56" s="165"/>
    </row>
    <row r="57" spans="1:10" s="156" customFormat="1" ht="13.5" customHeight="1">
      <c r="A57" s="166"/>
      <c r="F57" s="164"/>
      <c r="H57" s="164"/>
      <c r="J57" s="165"/>
    </row>
    <row r="58" spans="1:11" s="156" customFormat="1" ht="24.75" customHeight="1">
      <c r="A58" s="168"/>
      <c r="B58" s="152"/>
      <c r="C58" s="152"/>
      <c r="D58" s="152"/>
      <c r="E58" s="152"/>
      <c r="F58" s="152"/>
      <c r="G58" s="158" t="s">
        <v>352</v>
      </c>
      <c r="H58" s="152"/>
      <c r="I58" s="152"/>
      <c r="J58" s="148"/>
      <c r="K58" s="169" t="s">
        <v>434</v>
      </c>
    </row>
    <row r="59" spans="1:11" s="156" customFormat="1" ht="24.75" customHeight="1">
      <c r="A59" s="168"/>
      <c r="B59" s="157" t="s">
        <v>435</v>
      </c>
      <c r="C59" s="152"/>
      <c r="D59" s="152"/>
      <c r="E59" s="152"/>
      <c r="F59" s="152"/>
      <c r="G59" s="158"/>
      <c r="H59" s="152"/>
      <c r="I59" s="152"/>
      <c r="J59" s="148"/>
      <c r="K59" s="169"/>
    </row>
    <row r="60" spans="1:11" s="156" customFormat="1" ht="24.75" customHeight="1">
      <c r="A60" s="168"/>
      <c r="B60" s="152" t="s">
        <v>186</v>
      </c>
      <c r="D60" s="152"/>
      <c r="E60" s="152" t="s">
        <v>816</v>
      </c>
      <c r="F60" s="152"/>
      <c r="G60" s="158"/>
      <c r="H60" s="152"/>
      <c r="I60" s="152"/>
      <c r="J60" s="148"/>
      <c r="K60" s="155" t="s">
        <v>446</v>
      </c>
    </row>
    <row r="61" spans="1:11" s="156" customFormat="1" ht="24.75" customHeight="1">
      <c r="A61" s="168"/>
      <c r="B61" s="157" t="s">
        <v>483</v>
      </c>
      <c r="C61" s="152"/>
      <c r="D61" s="152"/>
      <c r="E61" s="152"/>
      <c r="F61" s="152"/>
      <c r="G61" s="158"/>
      <c r="H61" s="152"/>
      <c r="I61" s="152"/>
      <c r="J61" s="148"/>
      <c r="K61" s="169"/>
    </row>
    <row r="62" spans="1:11" s="156" customFormat="1" ht="24.75" customHeight="1">
      <c r="A62" s="168"/>
      <c r="B62" s="152" t="s">
        <v>448</v>
      </c>
      <c r="C62" s="152"/>
      <c r="D62" s="152"/>
      <c r="E62" s="152" t="s">
        <v>491</v>
      </c>
      <c r="F62" s="152"/>
      <c r="G62" s="158"/>
      <c r="H62" s="152"/>
      <c r="I62" s="152"/>
      <c r="J62" s="148"/>
      <c r="K62" s="155" t="s">
        <v>492</v>
      </c>
    </row>
    <row r="63" spans="1:11" s="156" customFormat="1" ht="24.75" customHeight="1">
      <c r="A63" s="166"/>
      <c r="B63" s="157" t="s">
        <v>440</v>
      </c>
      <c r="C63" s="152"/>
      <c r="D63" s="152"/>
      <c r="E63" s="152"/>
      <c r="F63" s="152"/>
      <c r="G63" s="152"/>
      <c r="H63" s="152"/>
      <c r="I63" s="152"/>
      <c r="J63" s="148"/>
      <c r="K63" s="155"/>
    </row>
    <row r="64" spans="1:11" s="156" customFormat="1" ht="24.75" customHeight="1">
      <c r="A64" s="166"/>
      <c r="B64" s="152" t="s">
        <v>187</v>
      </c>
      <c r="C64" s="152"/>
      <c r="E64" s="152" t="s">
        <v>188</v>
      </c>
      <c r="F64" s="152"/>
      <c r="G64" s="152"/>
      <c r="H64" s="152"/>
      <c r="I64" s="152"/>
      <c r="J64" s="148"/>
      <c r="K64" s="155" t="s">
        <v>446</v>
      </c>
    </row>
    <row r="65" spans="1:11" s="156" customFormat="1" ht="24.75" customHeight="1">
      <c r="A65" s="166"/>
      <c r="B65" s="152" t="s">
        <v>189</v>
      </c>
      <c r="C65" s="152"/>
      <c r="E65" s="152" t="s">
        <v>190</v>
      </c>
      <c r="F65" s="152"/>
      <c r="G65" s="152"/>
      <c r="H65" s="152"/>
      <c r="I65" s="152"/>
      <c r="J65" s="148"/>
      <c r="K65" s="155" t="s">
        <v>446</v>
      </c>
    </row>
    <row r="66" spans="1:11" s="156" customFormat="1" ht="24.75" customHeight="1">
      <c r="A66" s="166"/>
      <c r="B66" s="152" t="s">
        <v>444</v>
      </c>
      <c r="C66" s="152"/>
      <c r="D66" s="152"/>
      <c r="E66" s="152" t="s">
        <v>445</v>
      </c>
      <c r="F66" s="152"/>
      <c r="G66" s="152"/>
      <c r="H66" s="152"/>
      <c r="I66" s="152"/>
      <c r="J66" s="148"/>
      <c r="K66" s="155" t="s">
        <v>446</v>
      </c>
    </row>
    <row r="67" spans="1:11" s="156" customFormat="1" ht="24.75" customHeight="1">
      <c r="A67" s="166"/>
      <c r="B67" s="152" t="s">
        <v>191</v>
      </c>
      <c r="C67" s="152"/>
      <c r="E67" s="152" t="s">
        <v>192</v>
      </c>
      <c r="F67" s="152"/>
      <c r="G67" s="152"/>
      <c r="H67" s="152"/>
      <c r="I67" s="152"/>
      <c r="J67" s="148"/>
      <c r="K67" s="155" t="s">
        <v>446</v>
      </c>
    </row>
    <row r="68" spans="1:11" s="156" customFormat="1" ht="24.75" customHeight="1">
      <c r="A68" s="166"/>
      <c r="B68" s="157" t="s">
        <v>447</v>
      </c>
      <c r="C68" s="152"/>
      <c r="D68" s="152"/>
      <c r="E68" s="152"/>
      <c r="F68" s="152"/>
      <c r="G68" s="152"/>
      <c r="H68" s="152"/>
      <c r="I68" s="152"/>
      <c r="J68" s="148"/>
      <c r="K68" s="155"/>
    </row>
    <row r="69" spans="1:11" s="156" customFormat="1" ht="24.75" customHeight="1">
      <c r="A69" s="166"/>
      <c r="B69" s="634" t="s">
        <v>493</v>
      </c>
      <c r="C69" s="152"/>
      <c r="D69" s="152"/>
      <c r="E69" s="152" t="s">
        <v>494</v>
      </c>
      <c r="F69" s="152"/>
      <c r="G69" s="152"/>
      <c r="H69" s="152"/>
      <c r="I69" s="152"/>
      <c r="J69" s="148"/>
      <c r="K69" s="155" t="s">
        <v>446</v>
      </c>
    </row>
    <row r="70" spans="1:11" s="156" customFormat="1" ht="24.75" customHeight="1">
      <c r="A70" s="166"/>
      <c r="B70" s="634"/>
      <c r="C70" s="152"/>
      <c r="D70" s="152"/>
      <c r="E70" s="152" t="s">
        <v>495</v>
      </c>
      <c r="F70" s="152"/>
      <c r="G70" s="152"/>
      <c r="H70" s="152"/>
      <c r="I70" s="152"/>
      <c r="J70" s="148"/>
      <c r="K70" s="155"/>
    </row>
    <row r="71" spans="1:11" s="156" customFormat="1" ht="24.75" customHeight="1">
      <c r="A71" s="166"/>
      <c r="B71" s="152"/>
      <c r="C71" s="152"/>
      <c r="D71" s="152"/>
      <c r="E71" s="152"/>
      <c r="F71" s="152"/>
      <c r="G71" s="152"/>
      <c r="H71" s="152"/>
      <c r="I71" s="152"/>
      <c r="J71" s="148"/>
      <c r="K71" s="155"/>
    </row>
    <row r="72" spans="1:12" s="151" customFormat="1" ht="27" customHeight="1">
      <c r="A72" s="160" t="s">
        <v>667</v>
      </c>
      <c r="B72" s="160"/>
      <c r="C72" s="161"/>
      <c r="D72" s="160"/>
      <c r="E72" s="160"/>
      <c r="F72" s="160"/>
      <c r="G72" s="160"/>
      <c r="H72" s="160"/>
      <c r="I72" s="160"/>
      <c r="J72" s="162"/>
      <c r="K72" s="161"/>
      <c r="L72" s="150"/>
    </row>
    <row r="73" spans="1:12" s="151" customFormat="1" ht="27" customHeight="1">
      <c r="A73" s="161" t="s">
        <v>666</v>
      </c>
      <c r="B73" s="161"/>
      <c r="C73" s="161"/>
      <c r="D73" s="161"/>
      <c r="E73" s="161"/>
      <c r="F73" s="161"/>
      <c r="G73" s="161"/>
      <c r="H73" s="163"/>
      <c r="I73" s="161"/>
      <c r="J73" s="161"/>
      <c r="K73" s="161"/>
      <c r="L73" s="150"/>
    </row>
    <row r="74" spans="1:12" s="156" customFormat="1" ht="24.75" customHeight="1">
      <c r="A74" s="161" t="s">
        <v>454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51"/>
    </row>
    <row r="75" spans="1:12" s="151" customFormat="1" ht="24.75" customHeight="1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2"/>
    </row>
    <row r="76" spans="1:10" s="156" customFormat="1" ht="24.75" customHeight="1">
      <c r="A76" s="147" t="s">
        <v>212</v>
      </c>
      <c r="F76" s="164"/>
      <c r="H76" s="164"/>
      <c r="J76" s="165"/>
    </row>
    <row r="77" spans="1:10" s="156" customFormat="1" ht="24.75" customHeight="1">
      <c r="A77" s="633" t="s">
        <v>211</v>
      </c>
      <c r="F77" s="164"/>
      <c r="H77" s="164"/>
      <c r="J77" s="165"/>
    </row>
    <row r="78" spans="1:11" s="156" customFormat="1" ht="23.25" customHeight="1">
      <c r="A78" s="166"/>
      <c r="F78" s="164"/>
      <c r="G78" s="158" t="s">
        <v>352</v>
      </c>
      <c r="H78" s="152"/>
      <c r="I78" s="152"/>
      <c r="J78" s="148"/>
      <c r="K78" s="169" t="s">
        <v>434</v>
      </c>
    </row>
    <row r="79" spans="1:11" s="156" customFormat="1" ht="23.25" customHeight="1">
      <c r="A79" s="166"/>
      <c r="B79" s="152" t="s">
        <v>448</v>
      </c>
      <c r="C79" s="152"/>
      <c r="D79" s="152"/>
      <c r="E79" s="152" t="s">
        <v>449</v>
      </c>
      <c r="F79" s="152"/>
      <c r="G79" s="152"/>
      <c r="H79" s="152"/>
      <c r="I79" s="152"/>
      <c r="J79" s="148"/>
      <c r="K79" s="155" t="s">
        <v>446</v>
      </c>
    </row>
    <row r="80" spans="1:11" s="156" customFormat="1" ht="23.25" customHeight="1">
      <c r="A80" s="166"/>
      <c r="B80" s="152" t="s">
        <v>496</v>
      </c>
      <c r="C80" s="152"/>
      <c r="D80" s="152"/>
      <c r="E80" s="152" t="s">
        <v>497</v>
      </c>
      <c r="F80" s="152"/>
      <c r="G80" s="152"/>
      <c r="H80" s="152"/>
      <c r="I80" s="152"/>
      <c r="J80" s="148"/>
      <c r="K80" s="155" t="s">
        <v>446</v>
      </c>
    </row>
    <row r="81" spans="1:11" s="156" customFormat="1" ht="23.25" customHeight="1">
      <c r="A81" s="166"/>
      <c r="B81" s="152"/>
      <c r="C81" s="152"/>
      <c r="D81" s="152"/>
      <c r="E81" s="152" t="s">
        <v>498</v>
      </c>
      <c r="F81" s="152"/>
      <c r="G81" s="152"/>
      <c r="H81" s="152"/>
      <c r="I81" s="152"/>
      <c r="J81" s="148"/>
      <c r="K81" s="155"/>
    </row>
    <row r="82" spans="1:11" s="156" customFormat="1" ht="23.25" customHeight="1">
      <c r="A82" s="166"/>
      <c r="B82" s="152" t="s">
        <v>499</v>
      </c>
      <c r="C82" s="152"/>
      <c r="D82" s="152"/>
      <c r="E82" s="152" t="s">
        <v>500</v>
      </c>
      <c r="F82" s="152"/>
      <c r="G82" s="152"/>
      <c r="H82" s="152"/>
      <c r="I82" s="152"/>
      <c r="J82" s="148"/>
      <c r="K82" s="155" t="s">
        <v>446</v>
      </c>
    </row>
    <row r="83" spans="1:11" s="156" customFormat="1" ht="23.25" customHeight="1">
      <c r="A83" s="166"/>
      <c r="B83" s="152"/>
      <c r="C83" s="152"/>
      <c r="D83" s="152"/>
      <c r="E83" s="152" t="s">
        <v>501</v>
      </c>
      <c r="F83" s="152"/>
      <c r="G83" s="152"/>
      <c r="H83" s="152"/>
      <c r="I83" s="152"/>
      <c r="J83" s="148"/>
      <c r="K83" s="155"/>
    </row>
    <row r="84" spans="1:11" s="156" customFormat="1" ht="23.25" customHeight="1">
      <c r="A84" s="166"/>
      <c r="B84" s="152"/>
      <c r="C84" s="152"/>
      <c r="D84" s="152"/>
      <c r="E84" s="152" t="s">
        <v>502</v>
      </c>
      <c r="F84" s="152"/>
      <c r="G84" s="152"/>
      <c r="H84" s="152"/>
      <c r="I84" s="152"/>
      <c r="J84" s="148"/>
      <c r="K84" s="155"/>
    </row>
    <row r="85" spans="1:11" s="156" customFormat="1" ht="23.25" customHeight="1">
      <c r="A85" s="166"/>
      <c r="B85" s="152" t="s">
        <v>441</v>
      </c>
      <c r="C85" s="152"/>
      <c r="D85" s="152"/>
      <c r="E85" s="152" t="s">
        <v>503</v>
      </c>
      <c r="F85" s="152"/>
      <c r="G85" s="152"/>
      <c r="H85" s="152"/>
      <c r="I85" s="152"/>
      <c r="J85" s="148"/>
      <c r="K85" s="155" t="s">
        <v>446</v>
      </c>
    </row>
    <row r="86" spans="1:11" s="156" customFormat="1" ht="23.25" customHeight="1">
      <c r="A86" s="166"/>
      <c r="B86" s="152" t="s">
        <v>450</v>
      </c>
      <c r="C86" s="152"/>
      <c r="D86" s="152"/>
      <c r="E86" s="152" t="s">
        <v>451</v>
      </c>
      <c r="F86" s="152"/>
      <c r="G86" s="152"/>
      <c r="H86" s="152"/>
      <c r="I86" s="152"/>
      <c r="J86" s="148"/>
      <c r="K86" s="155" t="s">
        <v>446</v>
      </c>
    </row>
    <row r="87" spans="1:11" s="156" customFormat="1" ht="23.25" customHeight="1">
      <c r="A87" s="166"/>
      <c r="B87" s="152" t="s">
        <v>452</v>
      </c>
      <c r="C87" s="152"/>
      <c r="D87" s="152"/>
      <c r="E87" s="152" t="s">
        <v>453</v>
      </c>
      <c r="F87" s="152"/>
      <c r="G87" s="152"/>
      <c r="H87" s="152"/>
      <c r="I87" s="152"/>
      <c r="J87" s="148"/>
      <c r="K87" s="155" t="s">
        <v>446</v>
      </c>
    </row>
    <row r="88" spans="1:11" s="156" customFormat="1" ht="23.25" customHeight="1">
      <c r="A88" s="166"/>
      <c r="B88" s="152" t="s">
        <v>193</v>
      </c>
      <c r="C88" s="152"/>
      <c r="E88" s="152" t="s">
        <v>194</v>
      </c>
      <c r="F88" s="152"/>
      <c r="G88" s="152"/>
      <c r="H88" s="152"/>
      <c r="I88" s="152"/>
      <c r="J88" s="148"/>
      <c r="K88" s="155" t="s">
        <v>446</v>
      </c>
    </row>
    <row r="89" spans="1:11" s="156" customFormat="1" ht="23.25" customHeight="1">
      <c r="A89" s="166"/>
      <c r="B89" s="152" t="s">
        <v>195</v>
      </c>
      <c r="C89" s="152"/>
      <c r="E89" s="152" t="s">
        <v>196</v>
      </c>
      <c r="F89" s="152"/>
      <c r="G89" s="152"/>
      <c r="H89" s="152"/>
      <c r="I89" s="152"/>
      <c r="J89" s="148"/>
      <c r="K89" s="155" t="s">
        <v>446</v>
      </c>
    </row>
    <row r="90" spans="1:11" s="156" customFormat="1" ht="6" customHeight="1">
      <c r="A90" s="166"/>
      <c r="F90" s="164"/>
      <c r="G90" s="164"/>
      <c r="I90" s="165"/>
      <c r="K90" s="167"/>
    </row>
    <row r="91" spans="1:11" s="156" customFormat="1" ht="24.75" customHeight="1">
      <c r="A91" s="152"/>
      <c r="B91" s="152" t="s">
        <v>504</v>
      </c>
      <c r="C91" s="152"/>
      <c r="D91" s="152"/>
      <c r="E91" s="152"/>
      <c r="F91" s="152"/>
      <c r="G91" s="152"/>
      <c r="H91" s="152"/>
      <c r="I91" s="152"/>
      <c r="J91" s="148"/>
      <c r="K91" s="155"/>
    </row>
    <row r="92" spans="1:11" s="156" customFormat="1" ht="24.75" customHeight="1">
      <c r="A92" s="166" t="s">
        <v>508</v>
      </c>
      <c r="F92" s="164"/>
      <c r="G92" s="164"/>
      <c r="I92" s="165"/>
      <c r="K92" s="167"/>
    </row>
    <row r="93" spans="1:11" s="156" customFormat="1" ht="14.25" customHeight="1">
      <c r="A93" s="166"/>
      <c r="F93" s="164"/>
      <c r="G93" s="164"/>
      <c r="I93" s="165"/>
      <c r="K93" s="167"/>
    </row>
    <row r="94" spans="1:10" s="156" customFormat="1" ht="24.75" customHeight="1">
      <c r="A94" s="170" t="s">
        <v>414</v>
      </c>
      <c r="F94" s="164"/>
      <c r="H94" s="164"/>
      <c r="J94" s="165"/>
    </row>
    <row r="95" spans="1:11" s="156" customFormat="1" ht="24.75" customHeight="1">
      <c r="A95" s="166"/>
      <c r="B95" s="156" t="s">
        <v>509</v>
      </c>
      <c r="F95" s="164"/>
      <c r="G95" s="164"/>
      <c r="K95" s="167"/>
    </row>
    <row r="96" spans="1:11" s="156" customFormat="1" ht="24.75" customHeight="1">
      <c r="A96" s="166" t="s">
        <v>510</v>
      </c>
      <c r="F96" s="164"/>
      <c r="G96" s="164"/>
      <c r="K96" s="167"/>
    </row>
    <row r="97" spans="1:11" s="156" customFormat="1" ht="10.5" customHeight="1">
      <c r="A97" s="166"/>
      <c r="F97" s="164"/>
      <c r="G97" s="164"/>
      <c r="K97" s="167"/>
    </row>
    <row r="98" spans="1:11" s="156" customFormat="1" ht="24.75" customHeight="1">
      <c r="A98" s="166" t="s">
        <v>684</v>
      </c>
      <c r="F98" s="164"/>
      <c r="G98" s="164"/>
      <c r="K98" s="167"/>
    </row>
    <row r="99" spans="2:11" s="156" customFormat="1" ht="24.75" customHeight="1">
      <c r="B99" s="156" t="s">
        <v>512</v>
      </c>
      <c r="F99" s="164"/>
      <c r="G99" s="164"/>
      <c r="K99" s="167"/>
    </row>
    <row r="100" spans="1:11" s="156" customFormat="1" ht="24.75" customHeight="1">
      <c r="A100" s="156" t="s">
        <v>511</v>
      </c>
      <c r="F100" s="164"/>
      <c r="G100" s="164"/>
      <c r="K100" s="167"/>
    </row>
    <row r="101" spans="2:11" s="156" customFormat="1" ht="24.75" customHeight="1">
      <c r="B101" s="156" t="s">
        <v>579</v>
      </c>
      <c r="F101" s="164"/>
      <c r="G101" s="164"/>
      <c r="K101" s="167"/>
    </row>
    <row r="102" spans="1:11" s="156" customFormat="1" ht="24.75" customHeight="1">
      <c r="A102" s="156" t="s">
        <v>580</v>
      </c>
      <c r="F102" s="164"/>
      <c r="G102" s="164"/>
      <c r="K102" s="167"/>
    </row>
    <row r="103" spans="1:10" s="156" customFormat="1" ht="10.5" customHeight="1">
      <c r="A103" s="170"/>
      <c r="F103" s="164"/>
      <c r="H103" s="164"/>
      <c r="J103" s="165"/>
    </row>
    <row r="104" spans="1:10" s="156" customFormat="1" ht="27.75" customHeight="1">
      <c r="A104" s="150" t="s">
        <v>685</v>
      </c>
      <c r="F104" s="164"/>
      <c r="H104" s="164"/>
      <c r="J104" s="165"/>
    </row>
    <row r="105" spans="1:10" s="156" customFormat="1" ht="10.5" customHeight="1">
      <c r="A105" s="150"/>
      <c r="F105" s="164"/>
      <c r="H105" s="164"/>
      <c r="J105" s="165"/>
    </row>
    <row r="106" spans="1:10" s="156" customFormat="1" ht="27.75" customHeight="1">
      <c r="A106" s="170"/>
      <c r="B106" s="171" t="s">
        <v>816</v>
      </c>
      <c r="F106" s="164"/>
      <c r="H106" s="164"/>
      <c r="J106" s="165"/>
    </row>
    <row r="107" spans="1:10" s="156" customFormat="1" ht="10.5" customHeight="1">
      <c r="A107" s="170"/>
      <c r="B107" s="171"/>
      <c r="F107" s="164"/>
      <c r="H107" s="164"/>
      <c r="J107" s="165"/>
    </row>
    <row r="108" spans="1:10" s="156" customFormat="1" ht="24.75" customHeight="1">
      <c r="A108" s="170"/>
      <c r="B108" s="156" t="s">
        <v>598</v>
      </c>
      <c r="F108" s="164"/>
      <c r="H108" s="164"/>
      <c r="J108" s="165"/>
    </row>
    <row r="109" spans="1:10" s="156" customFormat="1" ht="27.75" customHeight="1">
      <c r="A109" s="170"/>
      <c r="B109" s="171" t="s">
        <v>582</v>
      </c>
      <c r="F109" s="164"/>
      <c r="H109" s="164"/>
      <c r="J109" s="165"/>
    </row>
    <row r="110" spans="1:10" s="156" customFormat="1" ht="10.5" customHeight="1">
      <c r="A110" s="150"/>
      <c r="F110" s="164"/>
      <c r="H110" s="164"/>
      <c r="J110" s="165"/>
    </row>
    <row r="111" spans="1:10" s="156" customFormat="1" ht="24.75" customHeight="1">
      <c r="A111" s="170"/>
      <c r="B111" s="156" t="s">
        <v>600</v>
      </c>
      <c r="F111" s="164"/>
      <c r="H111" s="164"/>
      <c r="J111" s="165"/>
    </row>
    <row r="112" spans="1:10" s="156" customFormat="1" ht="24.75" customHeight="1">
      <c r="A112" s="170"/>
      <c r="B112" s="156" t="s">
        <v>601</v>
      </c>
      <c r="F112" s="164"/>
      <c r="H112" s="164"/>
      <c r="J112" s="165"/>
    </row>
    <row r="113" spans="1:11" s="156" customFormat="1" ht="16.5" customHeight="1">
      <c r="A113" s="166"/>
      <c r="F113" s="164"/>
      <c r="G113" s="164"/>
      <c r="K113" s="167"/>
    </row>
    <row r="114" spans="1:11" s="156" customFormat="1" ht="24.75" customHeight="1">
      <c r="A114" s="160" t="s">
        <v>667</v>
      </c>
      <c r="B114" s="160"/>
      <c r="C114" s="161"/>
      <c r="D114" s="160"/>
      <c r="E114" s="160"/>
      <c r="F114" s="160"/>
      <c r="G114" s="160"/>
      <c r="H114" s="160"/>
      <c r="I114" s="160"/>
      <c r="J114" s="162"/>
      <c r="K114" s="161"/>
    </row>
    <row r="115" spans="1:11" ht="24.75" customHeight="1">
      <c r="A115" s="161" t="s">
        <v>666</v>
      </c>
      <c r="B115" s="161"/>
      <c r="C115" s="161"/>
      <c r="D115" s="161"/>
      <c r="E115" s="161"/>
      <c r="F115" s="161"/>
      <c r="G115" s="161"/>
      <c r="H115" s="163"/>
      <c r="I115" s="161"/>
      <c r="J115" s="161"/>
      <c r="K115" s="161"/>
    </row>
    <row r="116" spans="1:12" s="156" customFormat="1" ht="24.75" customHeight="1">
      <c r="A116" s="161" t="s">
        <v>584</v>
      </c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51"/>
    </row>
    <row r="117" spans="1:12" s="156" customFormat="1" ht="24.75" customHeight="1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51"/>
    </row>
    <row r="118" spans="1:12" s="151" customFormat="1" ht="24.75" customHeight="1">
      <c r="A118" s="170" t="s">
        <v>581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2"/>
    </row>
    <row r="119" spans="1:10" s="156" customFormat="1" ht="27.75" customHeight="1">
      <c r="A119" s="170"/>
      <c r="B119" s="171" t="s">
        <v>583</v>
      </c>
      <c r="F119" s="164"/>
      <c r="H119" s="164"/>
      <c r="J119" s="165"/>
    </row>
    <row r="120" spans="1:10" s="156" customFormat="1" ht="5.25" customHeight="1">
      <c r="A120" s="170"/>
      <c r="B120" s="171"/>
      <c r="F120" s="164"/>
      <c r="H120" s="164"/>
      <c r="J120" s="165"/>
    </row>
    <row r="121" spans="1:10" s="156" customFormat="1" ht="27.75" customHeight="1">
      <c r="A121" s="170"/>
      <c r="B121" s="156" t="s">
        <v>602</v>
      </c>
      <c r="F121" s="164"/>
      <c r="H121" s="164"/>
      <c r="J121" s="165"/>
    </row>
    <row r="122" s="156" customFormat="1" ht="27.75" customHeight="1">
      <c r="B122" s="156" t="s">
        <v>603</v>
      </c>
    </row>
    <row r="123" s="156" customFormat="1" ht="27.75" customHeight="1">
      <c r="B123" s="156" t="s">
        <v>604</v>
      </c>
    </row>
    <row r="124" s="156" customFormat="1" ht="6.75" customHeight="1"/>
    <row r="125" s="156" customFormat="1" ht="27.75" customHeight="1">
      <c r="B125" s="156" t="s">
        <v>605</v>
      </c>
    </row>
    <row r="126" s="156" customFormat="1" ht="27.75" customHeight="1">
      <c r="B126" s="156" t="s">
        <v>606</v>
      </c>
    </row>
    <row r="127" s="156" customFormat="1" ht="27.75" customHeight="1">
      <c r="B127" s="156" t="s">
        <v>607</v>
      </c>
    </row>
    <row r="128" s="156" customFormat="1" ht="27.75" customHeight="1">
      <c r="B128" s="156" t="s">
        <v>608</v>
      </c>
    </row>
    <row r="129" s="156" customFormat="1" ht="9" customHeight="1"/>
    <row r="130" s="156" customFormat="1" ht="27.75" customHeight="1">
      <c r="B130" s="156" t="s">
        <v>609</v>
      </c>
    </row>
    <row r="131" s="156" customFormat="1" ht="27.75" customHeight="1">
      <c r="B131" s="156" t="s">
        <v>610</v>
      </c>
    </row>
    <row r="132" spans="1:10" s="156" customFormat="1" ht="27.75" customHeight="1">
      <c r="A132" s="170"/>
      <c r="B132" s="156" t="s">
        <v>611</v>
      </c>
      <c r="F132" s="164"/>
      <c r="H132" s="164"/>
      <c r="J132" s="165"/>
    </row>
    <row r="133" spans="1:10" s="156" customFormat="1" ht="12" customHeight="1">
      <c r="A133" s="170"/>
      <c r="B133" s="156" t="s">
        <v>599</v>
      </c>
      <c r="F133" s="164"/>
      <c r="H133" s="164"/>
      <c r="J133" s="165"/>
    </row>
    <row r="134" spans="1:10" s="156" customFormat="1" ht="27.75" customHeight="1">
      <c r="A134" s="170"/>
      <c r="B134" s="156" t="s">
        <v>612</v>
      </c>
      <c r="F134" s="164"/>
      <c r="H134" s="164"/>
      <c r="J134" s="165"/>
    </row>
    <row r="135" spans="1:10" s="156" customFormat="1" ht="27.75" customHeight="1">
      <c r="A135" s="170"/>
      <c r="B135" s="156" t="s">
        <v>613</v>
      </c>
      <c r="F135" s="164"/>
      <c r="H135" s="164"/>
      <c r="J135" s="165"/>
    </row>
    <row r="136" spans="1:10" s="156" customFormat="1" ht="27.75" customHeight="1">
      <c r="A136" s="170"/>
      <c r="F136" s="164"/>
      <c r="H136" s="164"/>
      <c r="J136" s="165"/>
    </row>
    <row r="137" spans="1:10" s="156" customFormat="1" ht="27.75" customHeight="1">
      <c r="A137" s="170"/>
      <c r="F137" s="164"/>
      <c r="H137" s="164"/>
      <c r="J137" s="165"/>
    </row>
    <row r="138" spans="1:10" s="156" customFormat="1" ht="27.75" customHeight="1">
      <c r="A138" s="170"/>
      <c r="F138" s="164"/>
      <c r="H138" s="164"/>
      <c r="J138" s="165"/>
    </row>
    <row r="139" spans="1:11" ht="27.75" customHeight="1">
      <c r="A139" s="160" t="s">
        <v>667</v>
      </c>
      <c r="B139" s="160"/>
      <c r="C139" s="161"/>
      <c r="D139" s="160"/>
      <c r="E139" s="160"/>
      <c r="F139" s="160"/>
      <c r="G139" s="160"/>
      <c r="H139" s="160"/>
      <c r="I139" s="160"/>
      <c r="J139" s="162"/>
      <c r="K139" s="161"/>
    </row>
    <row r="140" spans="1:11" s="156" customFormat="1" ht="24.75" customHeight="1">
      <c r="A140" s="161" t="s">
        <v>666</v>
      </c>
      <c r="B140" s="161"/>
      <c r="C140" s="161"/>
      <c r="D140" s="161"/>
      <c r="E140" s="161"/>
      <c r="F140" s="161"/>
      <c r="G140" s="161"/>
      <c r="H140" s="163"/>
      <c r="I140" s="161"/>
      <c r="J140" s="161"/>
      <c r="K140" s="161"/>
    </row>
    <row r="141" ht="24.75" customHeight="1"/>
    <row r="142" ht="24.75" customHeight="1"/>
    <row r="150" spans="1:12" s="172" customFormat="1" ht="27" customHeight="1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</row>
    <row r="151" spans="1:12" s="172" customFormat="1" ht="27" customHeight="1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</row>
    <row r="152" spans="1:10" s="156" customFormat="1" ht="27" customHeight="1">
      <c r="A152" s="166"/>
      <c r="B152" s="173"/>
      <c r="D152" s="174"/>
      <c r="F152" s="164"/>
      <c r="G152" s="164"/>
      <c r="J152" s="167"/>
    </row>
    <row r="153" spans="1:10" s="156" customFormat="1" ht="27" customHeight="1">
      <c r="A153" s="166"/>
      <c r="B153" s="173"/>
      <c r="C153" s="175"/>
      <c r="D153" s="174"/>
      <c r="F153" s="164"/>
      <c r="G153" s="164"/>
      <c r="J153" s="167"/>
    </row>
  </sheetData>
  <sheetProtection/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8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4"/>
  <sheetViews>
    <sheetView zoomScaleSheetLayoutView="90" zoomScalePageLayoutView="0" workbookViewId="0" topLeftCell="A240">
      <selection activeCell="E77" sqref="E77"/>
    </sheetView>
  </sheetViews>
  <sheetFormatPr defaultColWidth="9.140625" defaultRowHeight="24" customHeight="1"/>
  <cols>
    <col min="1" max="1" width="6.00390625" style="8" customWidth="1"/>
    <col min="2" max="2" width="11.57421875" style="8" customWidth="1"/>
    <col min="3" max="3" width="12.140625" style="8" customWidth="1"/>
    <col min="4" max="4" width="19.140625" style="8" customWidth="1"/>
    <col min="5" max="5" width="1.421875" style="8" customWidth="1"/>
    <col min="6" max="6" width="19.140625" style="125" customWidth="1"/>
    <col min="7" max="7" width="1.7109375" style="8" customWidth="1"/>
    <col min="8" max="8" width="19.140625" style="8" customWidth="1"/>
    <col min="9" max="9" width="1.7109375" style="8" customWidth="1"/>
    <col min="10" max="10" width="19.140625" style="8" customWidth="1"/>
    <col min="11" max="11" width="1.28515625" style="8" customWidth="1"/>
    <col min="12" max="12" width="1.8515625" style="8" customWidth="1"/>
    <col min="13" max="13" width="1.421875" style="8" hidden="1" customWidth="1"/>
    <col min="14" max="14" width="2.140625" style="8" customWidth="1"/>
    <col min="15" max="15" width="1.7109375" style="8" customWidth="1"/>
    <col min="16" max="16384" width="9.140625" style="8" customWidth="1"/>
  </cols>
  <sheetData>
    <row r="1" spans="1:10" ht="24.75" customHeight="1">
      <c r="A1" s="7" t="s">
        <v>624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9"/>
      <c r="B2" s="7"/>
      <c r="C2" s="7"/>
      <c r="D2" s="7"/>
      <c r="E2" s="7"/>
      <c r="F2" s="10"/>
      <c r="G2" s="7"/>
      <c r="H2" s="7"/>
      <c r="I2" s="7"/>
      <c r="J2" s="11"/>
    </row>
    <row r="3" spans="1:10" ht="24.75" customHeight="1">
      <c r="A3" s="12" t="s">
        <v>651</v>
      </c>
      <c r="B3" s="7"/>
      <c r="C3" s="7"/>
      <c r="D3" s="7"/>
      <c r="E3" s="7"/>
      <c r="F3" s="10"/>
      <c r="G3" s="7"/>
      <c r="H3" s="7"/>
      <c r="I3" s="7"/>
      <c r="J3" s="11"/>
    </row>
    <row r="4" spans="1:10" ht="24.75" customHeight="1">
      <c r="A4" s="12"/>
      <c r="B4" s="7"/>
      <c r="C4" s="7"/>
      <c r="D4" s="7"/>
      <c r="E4" s="7"/>
      <c r="F4" s="10"/>
      <c r="G4" s="7"/>
      <c r="H4" s="7"/>
      <c r="I4" s="7"/>
      <c r="J4" s="13" t="s">
        <v>963</v>
      </c>
    </row>
    <row r="5" spans="1:10" ht="24.75" customHeight="1">
      <c r="A5" s="9"/>
      <c r="B5" s="7"/>
      <c r="C5" s="7"/>
      <c r="D5" s="7"/>
      <c r="E5" s="7"/>
      <c r="F5" s="14"/>
      <c r="G5" s="15"/>
      <c r="H5" s="14"/>
      <c r="I5" s="15"/>
      <c r="J5" s="16" t="s">
        <v>771</v>
      </c>
    </row>
    <row r="6" spans="1:10" ht="24.75" customHeight="1">
      <c r="A6" s="9"/>
      <c r="B6" s="9" t="s">
        <v>772</v>
      </c>
      <c r="C6" s="7"/>
      <c r="D6" s="7"/>
      <c r="E6" s="7"/>
      <c r="F6" s="14"/>
      <c r="G6" s="15"/>
      <c r="H6" s="14"/>
      <c r="I6" s="15"/>
      <c r="J6" s="14"/>
    </row>
    <row r="7" spans="1:10" ht="24.75" customHeight="1">
      <c r="A7" s="17"/>
      <c r="B7" s="17" t="s">
        <v>425</v>
      </c>
      <c r="C7" s="18"/>
      <c r="D7" s="18"/>
      <c r="E7" s="18"/>
      <c r="F7" s="19"/>
      <c r="G7" s="20"/>
      <c r="H7" s="19"/>
      <c r="I7" s="21"/>
      <c r="J7" s="19">
        <v>27187607.21</v>
      </c>
    </row>
    <row r="8" spans="1:10" ht="24.75" customHeight="1">
      <c r="A8" s="17"/>
      <c r="B8" s="17" t="s">
        <v>773</v>
      </c>
      <c r="C8" s="18"/>
      <c r="D8" s="18"/>
      <c r="E8" s="18"/>
      <c r="F8" s="19"/>
      <c r="G8" s="20"/>
      <c r="H8" s="19"/>
      <c r="I8" s="21"/>
      <c r="J8" s="19">
        <v>215239.72</v>
      </c>
    </row>
    <row r="9" spans="1:10" ht="24.75" customHeight="1">
      <c r="A9" s="17"/>
      <c r="B9" s="17" t="s">
        <v>154</v>
      </c>
      <c r="C9" s="18"/>
      <c r="D9" s="18"/>
      <c r="E9" s="18"/>
      <c r="F9" s="21"/>
      <c r="G9" s="21"/>
      <c r="H9" s="21"/>
      <c r="I9" s="21"/>
      <c r="J9" s="22">
        <f>SUM(J7:J8)</f>
        <v>27402846.93</v>
      </c>
    </row>
    <row r="10" spans="1:10" ht="24.75" customHeight="1">
      <c r="A10" s="17"/>
      <c r="B10" s="17" t="s">
        <v>774</v>
      </c>
      <c r="C10" s="18"/>
      <c r="D10" s="18"/>
      <c r="E10" s="18"/>
      <c r="F10" s="21"/>
      <c r="G10" s="21"/>
      <c r="H10" s="21"/>
      <c r="I10" s="21"/>
      <c r="J10" s="21"/>
    </row>
    <row r="11" spans="1:10" ht="24.75" customHeight="1">
      <c r="A11" s="17" t="s">
        <v>234</v>
      </c>
      <c r="B11" s="17" t="s">
        <v>425</v>
      </c>
      <c r="C11" s="18"/>
      <c r="D11" s="18"/>
      <c r="E11" s="18"/>
      <c r="F11" s="21"/>
      <c r="G11" s="21"/>
      <c r="H11" s="21"/>
      <c r="I11" s="21"/>
      <c r="J11" s="21">
        <v>14939092.86</v>
      </c>
    </row>
    <row r="12" spans="1:10" ht="24.75" customHeight="1">
      <c r="A12" s="17"/>
      <c r="B12" s="17" t="s">
        <v>775</v>
      </c>
      <c r="C12" s="18"/>
      <c r="D12" s="18"/>
      <c r="E12" s="18"/>
      <c r="F12" s="21"/>
      <c r="G12" s="21"/>
      <c r="H12" s="21"/>
      <c r="I12" s="21"/>
      <c r="J12" s="21">
        <v>1181064.78</v>
      </c>
    </row>
    <row r="13" spans="1:10" ht="24.75" customHeight="1">
      <c r="A13" s="17"/>
      <c r="B13" s="17" t="s">
        <v>154</v>
      </c>
      <c r="C13" s="18"/>
      <c r="D13" s="18"/>
      <c r="E13" s="18"/>
      <c r="F13" s="21"/>
      <c r="G13" s="21"/>
      <c r="H13" s="21"/>
      <c r="I13" s="21"/>
      <c r="J13" s="22">
        <f>SUM(J11:J12)</f>
        <v>16120157.639999999</v>
      </c>
    </row>
    <row r="14" spans="1:10" ht="24.75" customHeight="1">
      <c r="A14" s="17"/>
      <c r="B14" s="17" t="s">
        <v>776</v>
      </c>
      <c r="C14" s="18"/>
      <c r="D14" s="18"/>
      <c r="E14" s="18"/>
      <c r="F14" s="21"/>
      <c r="G14" s="21"/>
      <c r="H14" s="21"/>
      <c r="I14" s="21"/>
      <c r="J14" s="21"/>
    </row>
    <row r="15" spans="1:10" ht="24.75" customHeight="1" thickBot="1">
      <c r="A15" s="17"/>
      <c r="B15" s="17" t="s">
        <v>425</v>
      </c>
      <c r="C15" s="18"/>
      <c r="D15" s="18"/>
      <c r="E15" s="18"/>
      <c r="F15" s="21"/>
      <c r="G15" s="21"/>
      <c r="H15" s="21"/>
      <c r="I15" s="21"/>
      <c r="J15" s="23">
        <f>+J7-J11</f>
        <v>12248514.350000001</v>
      </c>
    </row>
    <row r="16" spans="1:10" ht="24.75" customHeight="1" thickBot="1" thickTop="1">
      <c r="A16" s="17"/>
      <c r="B16" s="17" t="s">
        <v>154</v>
      </c>
      <c r="C16" s="18"/>
      <c r="D16" s="18"/>
      <c r="E16" s="18"/>
      <c r="F16" s="21"/>
      <c r="G16" s="21"/>
      <c r="H16" s="21"/>
      <c r="I16" s="21"/>
      <c r="J16" s="23">
        <f>J9-J13</f>
        <v>11282689.290000001</v>
      </c>
    </row>
    <row r="17" spans="1:10" ht="24.75" customHeight="1" thickTop="1">
      <c r="A17" s="17"/>
      <c r="B17" s="17" t="s">
        <v>169</v>
      </c>
      <c r="C17" s="18"/>
      <c r="D17" s="18"/>
      <c r="E17" s="18"/>
      <c r="F17" s="18"/>
      <c r="G17" s="18"/>
      <c r="H17" s="18"/>
      <c r="I17" s="18"/>
      <c r="J17" s="17"/>
    </row>
    <row r="18" spans="1:10" ht="24.75" customHeight="1">
      <c r="A18" s="17" t="s">
        <v>170</v>
      </c>
      <c r="C18" s="18"/>
      <c r="D18" s="18"/>
      <c r="E18" s="18"/>
      <c r="F18" s="18"/>
      <c r="G18" s="18"/>
      <c r="H18" s="18"/>
      <c r="I18" s="18"/>
      <c r="J18" s="17"/>
    </row>
    <row r="19" spans="1:10" ht="24.75" customHeight="1">
      <c r="A19" s="17"/>
      <c r="C19" s="18"/>
      <c r="D19" s="18"/>
      <c r="E19" s="18"/>
      <c r="F19" s="18"/>
      <c r="G19" s="18"/>
      <c r="H19" s="18"/>
      <c r="I19" s="18"/>
      <c r="J19" s="17"/>
    </row>
    <row r="20" spans="1:8" ht="24.75" customHeight="1">
      <c r="A20" s="12" t="s">
        <v>652</v>
      </c>
      <c r="B20" s="24"/>
      <c r="C20" s="24"/>
      <c r="D20" s="24"/>
      <c r="E20" s="24"/>
      <c r="F20" s="25"/>
      <c r="G20" s="24"/>
      <c r="H20" s="26"/>
    </row>
    <row r="21" spans="1:10" ht="24.75" customHeight="1">
      <c r="A21" s="12"/>
      <c r="B21" s="24"/>
      <c r="C21" s="24"/>
      <c r="D21" s="24"/>
      <c r="E21" s="24"/>
      <c r="F21" s="25"/>
      <c r="G21" s="24"/>
      <c r="H21" s="26"/>
      <c r="J21" s="13" t="s">
        <v>963</v>
      </c>
    </row>
    <row r="22" spans="2:10" s="27" customFormat="1" ht="24.75" customHeight="1">
      <c r="B22" s="4"/>
      <c r="C22" s="28"/>
      <c r="D22" s="28"/>
      <c r="E22" s="29"/>
      <c r="F22" s="29"/>
      <c r="G22" s="644" t="s">
        <v>243</v>
      </c>
      <c r="H22" s="644"/>
      <c r="I22" s="644"/>
      <c r="J22" s="644"/>
    </row>
    <row r="23" spans="2:10" s="27" customFormat="1" ht="24.75" customHeight="1">
      <c r="B23" s="4"/>
      <c r="C23" s="28"/>
      <c r="D23" s="28"/>
      <c r="E23" s="29"/>
      <c r="F23" s="29"/>
      <c r="G23" s="24"/>
      <c r="H23" s="643" t="s">
        <v>780</v>
      </c>
      <c r="I23" s="643"/>
      <c r="J23" s="643"/>
    </row>
    <row r="24" spans="1:10" ht="24.75" customHeight="1">
      <c r="A24" s="24"/>
      <c r="B24" s="24"/>
      <c r="C24" s="24"/>
      <c r="D24" s="24"/>
      <c r="E24" s="24"/>
      <c r="F24" s="25"/>
      <c r="G24" s="24"/>
      <c r="H24" s="30" t="s">
        <v>147</v>
      </c>
      <c r="I24" s="31"/>
      <c r="J24" s="30" t="s">
        <v>422</v>
      </c>
    </row>
    <row r="25" spans="2:10" ht="24.75" customHeight="1">
      <c r="B25" s="24" t="s">
        <v>794</v>
      </c>
      <c r="C25" s="24"/>
      <c r="D25" s="24"/>
      <c r="E25" s="24"/>
      <c r="F25" s="25"/>
      <c r="G25" s="24"/>
      <c r="H25" s="32">
        <v>764249.78</v>
      </c>
      <c r="I25" s="33"/>
      <c r="J25" s="32">
        <v>793063.62</v>
      </c>
    </row>
    <row r="26" spans="2:10" ht="24.75" customHeight="1">
      <c r="B26" s="24" t="s">
        <v>795</v>
      </c>
      <c r="C26" s="24"/>
      <c r="D26" s="24"/>
      <c r="E26" s="24"/>
      <c r="F26" s="25"/>
      <c r="G26" s="24"/>
      <c r="H26" s="34">
        <v>890000000</v>
      </c>
      <c r="I26" s="35"/>
      <c r="J26" s="34">
        <v>783350000</v>
      </c>
    </row>
    <row r="27" spans="1:10" ht="24.75" customHeight="1" thickBot="1">
      <c r="A27" s="24"/>
      <c r="C27" s="36" t="s">
        <v>959</v>
      </c>
      <c r="D27" s="24"/>
      <c r="E27" s="24"/>
      <c r="F27" s="25"/>
      <c r="G27" s="24"/>
      <c r="H27" s="37">
        <f>SUM(H25:H26)</f>
        <v>890764249.78</v>
      </c>
      <c r="I27" s="35"/>
      <c r="J27" s="37">
        <f>SUM(J25:J26)</f>
        <v>784143063.62</v>
      </c>
    </row>
    <row r="28" spans="1:6" s="24" customFormat="1" ht="24.75" customHeight="1" thickTop="1">
      <c r="A28" s="36" t="s">
        <v>653</v>
      </c>
      <c r="F28" s="25"/>
    </row>
    <row r="29" spans="2:9" s="24" customFormat="1" ht="24.75" customHeight="1">
      <c r="B29" s="24" t="s">
        <v>171</v>
      </c>
      <c r="F29" s="25"/>
      <c r="H29" s="25"/>
      <c r="I29" s="25"/>
    </row>
    <row r="30" spans="1:9" s="24" customFormat="1" ht="24.75" customHeight="1">
      <c r="A30" s="24" t="s">
        <v>227</v>
      </c>
      <c r="F30" s="25"/>
      <c r="H30" s="25"/>
      <c r="I30" s="639"/>
    </row>
    <row r="31" spans="1:6" s="24" customFormat="1" ht="24.75" customHeight="1">
      <c r="A31" s="24" t="s">
        <v>654</v>
      </c>
      <c r="F31" s="25"/>
    </row>
    <row r="32" spans="2:9" s="24" customFormat="1" ht="24.75" customHeight="1">
      <c r="B32" s="24" t="s">
        <v>209</v>
      </c>
      <c r="F32" s="25"/>
      <c r="H32" s="25"/>
      <c r="I32" s="25"/>
    </row>
    <row r="33" spans="1:9" s="24" customFormat="1" ht="24.75" customHeight="1">
      <c r="A33" s="24" t="s">
        <v>210</v>
      </c>
      <c r="F33" s="25"/>
      <c r="H33" s="25"/>
      <c r="I33" s="25"/>
    </row>
    <row r="34" spans="1:9" s="24" customFormat="1" ht="24.75" customHeight="1">
      <c r="A34" s="24" t="s">
        <v>172</v>
      </c>
      <c r="F34" s="25"/>
      <c r="H34" s="25"/>
      <c r="I34" s="25"/>
    </row>
    <row r="35" spans="1:9" s="24" customFormat="1" ht="24.75" customHeight="1">
      <c r="A35" s="24" t="s">
        <v>208</v>
      </c>
      <c r="F35" s="25"/>
      <c r="H35" s="25"/>
      <c r="I35" s="25"/>
    </row>
    <row r="36" spans="1:10" ht="24.75" customHeight="1">
      <c r="A36" s="38"/>
      <c r="C36" s="18"/>
      <c r="D36" s="18"/>
      <c r="E36" s="18"/>
      <c r="F36" s="18"/>
      <c r="G36" s="18"/>
      <c r="H36" s="18"/>
      <c r="I36" s="18"/>
      <c r="J36" s="17"/>
    </row>
    <row r="37" spans="1:10" ht="24.75" customHeight="1">
      <c r="A37" s="39"/>
      <c r="C37" s="39"/>
      <c r="D37" s="18"/>
      <c r="E37" s="18"/>
      <c r="F37" s="18"/>
      <c r="G37" s="18"/>
      <c r="H37" s="18"/>
      <c r="I37" s="18"/>
      <c r="J37" s="17"/>
    </row>
    <row r="38" spans="1:12" ht="24.75" customHeight="1">
      <c r="A38" s="39" t="s">
        <v>676</v>
      </c>
      <c r="B38" s="40"/>
      <c r="C38" s="7"/>
      <c r="D38" s="7"/>
      <c r="E38" s="7"/>
      <c r="F38" s="7"/>
      <c r="G38" s="7"/>
      <c r="H38" s="7"/>
      <c r="I38" s="7"/>
      <c r="J38" s="41"/>
      <c r="K38" s="40"/>
      <c r="L38" s="40"/>
    </row>
    <row r="39" spans="1:10" ht="24.75" customHeight="1">
      <c r="A39" s="39" t="s">
        <v>677</v>
      </c>
      <c r="B39" s="40"/>
      <c r="C39" s="7"/>
      <c r="D39" s="7"/>
      <c r="E39" s="7"/>
      <c r="F39" s="7"/>
      <c r="G39" s="7"/>
      <c r="H39" s="7"/>
      <c r="I39" s="7"/>
      <c r="J39" s="41"/>
    </row>
    <row r="40" spans="1:10" ht="25.5" customHeight="1">
      <c r="A40" s="7" t="s">
        <v>658</v>
      </c>
      <c r="B40" s="7"/>
      <c r="C40" s="7"/>
      <c r="D40" s="7"/>
      <c r="E40" s="7"/>
      <c r="F40" s="7"/>
      <c r="G40" s="7"/>
      <c r="H40" s="7"/>
      <c r="I40" s="7"/>
      <c r="J40" s="7"/>
    </row>
    <row r="41" spans="6:9" s="24" customFormat="1" ht="25.5" customHeight="1">
      <c r="F41" s="25"/>
      <c r="H41" s="25"/>
      <c r="I41" s="25"/>
    </row>
    <row r="42" spans="1:6" s="24" customFormat="1" ht="25.5" customHeight="1">
      <c r="A42" s="42" t="s">
        <v>655</v>
      </c>
      <c r="B42" s="43"/>
      <c r="C42" s="43"/>
      <c r="D42" s="43"/>
      <c r="E42" s="43"/>
      <c r="F42" s="44"/>
    </row>
    <row r="43" spans="1:10" s="24" customFormat="1" ht="25.5" customHeight="1">
      <c r="A43" s="4" t="s">
        <v>763</v>
      </c>
      <c r="B43" s="43"/>
      <c r="C43" s="43"/>
      <c r="D43" s="43"/>
      <c r="E43" s="43"/>
      <c r="F43" s="44"/>
      <c r="H43" s="26"/>
      <c r="I43" s="8"/>
      <c r="J43" s="13"/>
    </row>
    <row r="44" spans="1:10" ht="25.5" customHeight="1">
      <c r="A44" s="12"/>
      <c r="B44" s="24"/>
      <c r="C44" s="24"/>
      <c r="D44" s="24"/>
      <c r="E44" s="24"/>
      <c r="F44" s="25"/>
      <c r="G44" s="24"/>
      <c r="H44" s="26"/>
      <c r="J44" s="13" t="s">
        <v>963</v>
      </c>
    </row>
    <row r="45" spans="2:10" s="27" customFormat="1" ht="25.5" customHeight="1">
      <c r="B45" s="4"/>
      <c r="C45" s="28"/>
      <c r="D45" s="28"/>
      <c r="E45" s="29"/>
      <c r="F45" s="29"/>
      <c r="G45" s="644" t="s">
        <v>243</v>
      </c>
      <c r="H45" s="644"/>
      <c r="I45" s="644"/>
      <c r="J45" s="644"/>
    </row>
    <row r="46" spans="2:10" s="27" customFormat="1" ht="25.5" customHeight="1">
      <c r="B46" s="4"/>
      <c r="C46" s="28"/>
      <c r="D46" s="28"/>
      <c r="E46" s="29"/>
      <c r="F46" s="29"/>
      <c r="G46" s="24"/>
      <c r="H46" s="643" t="s">
        <v>780</v>
      </c>
      <c r="I46" s="643"/>
      <c r="J46" s="643"/>
    </row>
    <row r="47" spans="1:10" s="24" customFormat="1" ht="25.5" customHeight="1">
      <c r="A47" s="36"/>
      <c r="B47" s="43"/>
      <c r="C47" s="43"/>
      <c r="D47" s="43"/>
      <c r="E47" s="43"/>
      <c r="F47" s="44"/>
      <c r="H47" s="30" t="s">
        <v>147</v>
      </c>
      <c r="I47" s="31"/>
      <c r="J47" s="30" t="s">
        <v>422</v>
      </c>
    </row>
    <row r="48" spans="2:10" s="24" customFormat="1" ht="25.5" customHeight="1">
      <c r="B48" s="36" t="s">
        <v>764</v>
      </c>
      <c r="C48" s="4"/>
      <c r="D48" s="28"/>
      <c r="E48" s="28"/>
      <c r="F48" s="45"/>
      <c r="H48" s="113">
        <v>633320000</v>
      </c>
      <c r="I48" s="46"/>
      <c r="J48" s="113">
        <v>500000000</v>
      </c>
    </row>
    <row r="49" spans="2:10" s="24" customFormat="1" ht="25.5" customHeight="1">
      <c r="B49" s="4" t="s">
        <v>796</v>
      </c>
      <c r="C49" s="4"/>
      <c r="D49" s="28"/>
      <c r="E49" s="28"/>
      <c r="F49" s="45"/>
      <c r="H49" s="47">
        <v>-333360000</v>
      </c>
      <c r="I49" s="48"/>
      <c r="J49" s="47">
        <v>-166680000</v>
      </c>
    </row>
    <row r="50" spans="2:10" s="24" customFormat="1" ht="25.5" customHeight="1" thickBot="1">
      <c r="B50" s="36" t="s">
        <v>711</v>
      </c>
      <c r="C50" s="36"/>
      <c r="D50" s="28"/>
      <c r="E50" s="28"/>
      <c r="F50" s="45"/>
      <c r="H50" s="49">
        <f>SUM(H48:H49)</f>
        <v>299960000</v>
      </c>
      <c r="I50" s="46"/>
      <c r="J50" s="49">
        <f>SUM(J48:J49)</f>
        <v>333320000</v>
      </c>
    </row>
    <row r="51" spans="2:10" s="24" customFormat="1" ht="25.5" customHeight="1" thickTop="1">
      <c r="B51" s="36"/>
      <c r="C51" s="36"/>
      <c r="D51" s="28"/>
      <c r="E51" s="28"/>
      <c r="F51" s="45"/>
      <c r="H51" s="50"/>
      <c r="I51" s="46"/>
      <c r="J51" s="50"/>
    </row>
    <row r="52" spans="2:9" s="4" customFormat="1" ht="25.5" customHeight="1">
      <c r="B52" s="4" t="s">
        <v>468</v>
      </c>
      <c r="C52" s="5"/>
      <c r="D52" s="5"/>
      <c r="E52" s="5"/>
      <c r="F52" s="6"/>
      <c r="G52" s="5"/>
      <c r="H52" s="5"/>
      <c r="I52" s="5"/>
    </row>
    <row r="53" spans="1:9" s="4" customFormat="1" ht="25.5" customHeight="1">
      <c r="A53" s="4" t="s">
        <v>228</v>
      </c>
      <c r="C53" s="5"/>
      <c r="D53" s="5"/>
      <c r="E53" s="5"/>
      <c r="F53" s="6"/>
      <c r="G53" s="5"/>
      <c r="H53" s="5"/>
      <c r="I53" s="5"/>
    </row>
    <row r="54" spans="1:9" s="4" customFormat="1" ht="25.5" customHeight="1">
      <c r="A54" s="4" t="s">
        <v>224</v>
      </c>
      <c r="C54" s="5"/>
      <c r="D54" s="5"/>
      <c r="E54" s="5"/>
      <c r="F54" s="6"/>
      <c r="G54" s="5"/>
      <c r="H54" s="5"/>
      <c r="I54" s="5"/>
    </row>
    <row r="55" spans="1:9" s="4" customFormat="1" ht="25.5" customHeight="1">
      <c r="A55" s="4" t="s">
        <v>467</v>
      </c>
      <c r="B55" s="5"/>
      <c r="C55" s="5"/>
      <c r="D55" s="5"/>
      <c r="E55" s="5"/>
      <c r="F55" s="6"/>
      <c r="G55" s="5"/>
      <c r="H55" s="5"/>
      <c r="I55" s="5"/>
    </row>
    <row r="56" spans="2:9" s="4" customFormat="1" ht="25.5" customHeight="1">
      <c r="B56" s="4" t="s">
        <v>426</v>
      </c>
      <c r="C56" s="5"/>
      <c r="D56" s="5"/>
      <c r="E56" s="5"/>
      <c r="F56" s="6"/>
      <c r="G56" s="5"/>
      <c r="H56" s="5"/>
      <c r="I56" s="5"/>
    </row>
    <row r="57" spans="1:9" s="4" customFormat="1" ht="25.5" customHeight="1">
      <c r="A57" s="4" t="s">
        <v>225</v>
      </c>
      <c r="C57" s="5"/>
      <c r="D57" s="5"/>
      <c r="E57" s="5"/>
      <c r="F57" s="6"/>
      <c r="G57" s="5"/>
      <c r="H57" s="5"/>
      <c r="I57" s="5"/>
    </row>
    <row r="58" spans="1:9" s="4" customFormat="1" ht="25.5" customHeight="1">
      <c r="A58" s="4" t="s">
        <v>226</v>
      </c>
      <c r="C58" s="5"/>
      <c r="D58" s="5"/>
      <c r="E58" s="5"/>
      <c r="F58" s="6"/>
      <c r="G58" s="5"/>
      <c r="H58" s="5"/>
      <c r="I58" s="5"/>
    </row>
    <row r="59" spans="1:9" s="4" customFormat="1" ht="25.5" customHeight="1">
      <c r="A59" s="4" t="s">
        <v>1016</v>
      </c>
      <c r="B59" s="5"/>
      <c r="C59" s="5"/>
      <c r="D59" s="5"/>
      <c r="E59" s="5"/>
      <c r="F59" s="6"/>
      <c r="G59" s="5"/>
      <c r="H59" s="5"/>
      <c r="I59" s="5"/>
    </row>
    <row r="60" spans="1:8" s="53" customFormat="1" ht="25.5" customHeight="1">
      <c r="A60" s="51" t="s">
        <v>656</v>
      </c>
      <c r="B60" s="52"/>
      <c r="C60" s="52"/>
      <c r="D60" s="52"/>
      <c r="E60" s="52"/>
      <c r="F60" s="52"/>
      <c r="G60" s="52"/>
      <c r="H60" s="52"/>
    </row>
    <row r="61" spans="2:12" s="53" customFormat="1" ht="25.5" customHeight="1">
      <c r="B61" s="54" t="s">
        <v>723</v>
      </c>
      <c r="C61" s="55"/>
      <c r="D61" s="55"/>
      <c r="E61" s="55"/>
      <c r="F61" s="56"/>
      <c r="G61" s="55"/>
      <c r="H61" s="55"/>
      <c r="I61" s="55"/>
      <c r="J61" s="56"/>
      <c r="K61" s="55"/>
      <c r="L61" s="55"/>
    </row>
    <row r="62" spans="1:12" s="53" customFormat="1" ht="25.5" customHeight="1">
      <c r="A62" s="55" t="s">
        <v>397</v>
      </c>
      <c r="B62" s="55"/>
      <c r="C62" s="55"/>
      <c r="D62" s="55"/>
      <c r="E62" s="55"/>
      <c r="F62" s="56"/>
      <c r="G62" s="55"/>
      <c r="H62" s="55"/>
      <c r="I62" s="55"/>
      <c r="J62" s="56"/>
      <c r="K62" s="55"/>
      <c r="L62" s="55"/>
    </row>
    <row r="63" spans="2:12" s="53" customFormat="1" ht="25.5" customHeight="1">
      <c r="B63" s="54" t="s">
        <v>687</v>
      </c>
      <c r="C63" s="55"/>
      <c r="D63" s="55"/>
      <c r="E63" s="55"/>
      <c r="F63" s="56"/>
      <c r="G63" s="55"/>
      <c r="H63" s="55"/>
      <c r="I63" s="55"/>
      <c r="J63" s="56"/>
      <c r="K63" s="55"/>
      <c r="L63" s="55"/>
    </row>
    <row r="64" spans="2:8" s="53" customFormat="1" ht="25.5" customHeight="1">
      <c r="B64" s="57"/>
      <c r="C64" s="57"/>
      <c r="H64" s="58" t="s">
        <v>963</v>
      </c>
    </row>
    <row r="65" spans="2:14" s="53" customFormat="1" ht="25.5" customHeight="1">
      <c r="B65" s="57"/>
      <c r="C65" s="57"/>
      <c r="H65" s="59" t="s">
        <v>348</v>
      </c>
      <c r="K65" s="60"/>
      <c r="L65" s="61"/>
      <c r="M65" s="61"/>
      <c r="N65" s="61"/>
    </row>
    <row r="66" spans="2:14" s="53" customFormat="1" ht="25.5" customHeight="1">
      <c r="B66" s="57"/>
      <c r="C66" s="57"/>
      <c r="H66" s="59" t="s">
        <v>349</v>
      </c>
      <c r="K66" s="60"/>
      <c r="L66" s="61"/>
      <c r="M66" s="61"/>
      <c r="N66" s="61"/>
    </row>
    <row r="67" spans="3:14" s="53" customFormat="1" ht="25.5" customHeight="1">
      <c r="C67" s="57"/>
      <c r="G67" s="62"/>
      <c r="H67" s="63" t="s">
        <v>780</v>
      </c>
      <c r="I67" s="62"/>
      <c r="K67" s="60"/>
      <c r="L67" s="61"/>
      <c r="M67" s="61"/>
      <c r="N67" s="61"/>
    </row>
    <row r="68" spans="2:8" s="53" customFormat="1" ht="25.5" customHeight="1">
      <c r="B68" s="57" t="s">
        <v>427</v>
      </c>
      <c r="C68" s="57"/>
      <c r="G68" s="61"/>
      <c r="H68" s="64">
        <v>91066780</v>
      </c>
    </row>
    <row r="69" spans="2:8" s="53" customFormat="1" ht="25.5" customHeight="1">
      <c r="B69" s="57" t="s">
        <v>360</v>
      </c>
      <c r="C69" s="57"/>
      <c r="H69" s="65">
        <v>8730906.5</v>
      </c>
    </row>
    <row r="70" spans="2:8" s="53" customFormat="1" ht="25.5" customHeight="1">
      <c r="B70" s="57" t="s">
        <v>743</v>
      </c>
      <c r="C70" s="57"/>
      <c r="H70" s="66">
        <v>-4617268</v>
      </c>
    </row>
    <row r="71" spans="2:8" s="53" customFormat="1" ht="25.5" customHeight="1" thickBot="1">
      <c r="B71" s="67" t="s">
        <v>155</v>
      </c>
      <c r="C71" s="57"/>
      <c r="H71" s="68">
        <f>SUM(H68:H70)</f>
        <v>95180418.5</v>
      </c>
    </row>
    <row r="72" spans="2:9" s="53" customFormat="1" ht="25.5" customHeight="1" thickTop="1">
      <c r="B72" s="67"/>
      <c r="H72" s="69"/>
      <c r="I72" s="57"/>
    </row>
    <row r="73" spans="2:9" s="53" customFormat="1" ht="25.5" customHeight="1">
      <c r="B73" s="67"/>
      <c r="H73" s="69"/>
      <c r="I73" s="57"/>
    </row>
    <row r="74" spans="2:9" s="53" customFormat="1" ht="25.5" customHeight="1">
      <c r="B74" s="67"/>
      <c r="H74" s="69"/>
      <c r="I74" s="57"/>
    </row>
    <row r="75" spans="2:9" s="53" customFormat="1" ht="25.5" customHeight="1">
      <c r="B75" s="67"/>
      <c r="H75" s="69"/>
      <c r="I75" s="57"/>
    </row>
    <row r="76" spans="1:12" s="53" customFormat="1" ht="25.5" customHeight="1">
      <c r="A76" s="39" t="s">
        <v>676</v>
      </c>
      <c r="B76" s="40"/>
      <c r="C76" s="7"/>
      <c r="D76" s="7"/>
      <c r="E76" s="7"/>
      <c r="F76" s="7"/>
      <c r="G76" s="7"/>
      <c r="H76" s="7"/>
      <c r="I76" s="7"/>
      <c r="J76" s="41"/>
      <c r="K76" s="40"/>
      <c r="L76" s="40"/>
    </row>
    <row r="77" spans="1:12" s="4" customFormat="1" ht="25.5" customHeight="1">
      <c r="A77" s="39" t="s">
        <v>677</v>
      </c>
      <c r="B77" s="40"/>
      <c r="C77" s="7"/>
      <c r="D77" s="7"/>
      <c r="E77" s="7"/>
      <c r="F77" s="7"/>
      <c r="G77" s="7"/>
      <c r="H77" s="7"/>
      <c r="I77" s="7"/>
      <c r="J77" s="41"/>
      <c r="K77" s="8"/>
      <c r="L77" s="8"/>
    </row>
    <row r="78" spans="1:10" ht="25.5" customHeight="1">
      <c r="A78" s="7" t="s">
        <v>738</v>
      </c>
      <c r="B78" s="7"/>
      <c r="C78" s="7"/>
      <c r="D78" s="7"/>
      <c r="E78" s="7"/>
      <c r="F78" s="7"/>
      <c r="G78" s="7"/>
      <c r="H78" s="7"/>
      <c r="I78" s="7"/>
      <c r="J78" s="7"/>
    </row>
    <row r="79" spans="1:10" ht="25.5" customHeight="1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25.5" customHeight="1">
      <c r="A80" s="51" t="s">
        <v>657</v>
      </c>
      <c r="B80" s="7"/>
      <c r="C80" s="7"/>
      <c r="D80" s="7"/>
      <c r="E80" s="7"/>
      <c r="F80" s="7"/>
      <c r="G80" s="7"/>
      <c r="H80" s="7"/>
      <c r="I80" s="7"/>
      <c r="J80" s="7"/>
    </row>
    <row r="81" spans="2:11" s="53" customFormat="1" ht="25.5" customHeight="1">
      <c r="B81" s="70" t="s">
        <v>688</v>
      </c>
      <c r="C81" s="57"/>
      <c r="G81" s="57"/>
      <c r="H81" s="57"/>
      <c r="I81" s="71"/>
      <c r="K81" s="57"/>
    </row>
    <row r="82" spans="1:11" s="53" customFormat="1" ht="25.5" customHeight="1">
      <c r="A82" s="70"/>
      <c r="B82" s="57"/>
      <c r="C82" s="57"/>
      <c r="G82" s="57"/>
      <c r="H82" s="72" t="s">
        <v>348</v>
      </c>
      <c r="I82" s="71"/>
      <c r="K82" s="57"/>
    </row>
    <row r="83" spans="1:9" s="53" customFormat="1" ht="25.5" customHeight="1">
      <c r="A83" s="57"/>
      <c r="B83" s="57"/>
      <c r="C83" s="57"/>
      <c r="G83" s="57"/>
      <c r="H83" s="72" t="s">
        <v>349</v>
      </c>
      <c r="I83" s="73"/>
    </row>
    <row r="84" spans="1:9" s="53" customFormat="1" ht="25.5" customHeight="1">
      <c r="A84" s="57"/>
      <c r="B84" s="57"/>
      <c r="C84" s="57"/>
      <c r="G84" s="74"/>
      <c r="H84" s="75" t="s">
        <v>780</v>
      </c>
      <c r="I84" s="640"/>
    </row>
    <row r="85" spans="1:9" s="53" customFormat="1" ht="25.5" customHeight="1">
      <c r="A85" s="57"/>
      <c r="B85" s="67"/>
      <c r="C85" s="57"/>
      <c r="G85" s="57"/>
      <c r="H85" s="76" t="s">
        <v>1040</v>
      </c>
      <c r="I85" s="57"/>
    </row>
    <row r="86" spans="1:9" s="53" customFormat="1" ht="25.5" customHeight="1">
      <c r="A86" s="57"/>
      <c r="B86" s="57" t="s">
        <v>361</v>
      </c>
      <c r="C86" s="57"/>
      <c r="G86" s="57"/>
      <c r="H86" s="76">
        <v>4</v>
      </c>
      <c r="I86" s="57"/>
    </row>
    <row r="87" spans="1:9" s="53" customFormat="1" ht="25.5" customHeight="1">
      <c r="A87" s="57"/>
      <c r="B87" s="57" t="s">
        <v>362</v>
      </c>
      <c r="C87" s="57"/>
      <c r="G87" s="57"/>
      <c r="H87" s="76">
        <v>6</v>
      </c>
      <c r="I87" s="57"/>
    </row>
    <row r="88" spans="1:9" s="53" customFormat="1" ht="25.5" customHeight="1">
      <c r="A88" s="57"/>
      <c r="B88" s="57" t="s">
        <v>363</v>
      </c>
      <c r="C88" s="57"/>
      <c r="G88" s="57"/>
      <c r="H88" s="76" t="s">
        <v>367</v>
      </c>
      <c r="I88" s="57"/>
    </row>
    <row r="89" spans="1:8" s="4" customFormat="1" ht="25.5" customHeight="1">
      <c r="A89" s="24"/>
      <c r="B89" s="77" t="s">
        <v>368</v>
      </c>
      <c r="C89" s="77"/>
      <c r="D89" s="77"/>
      <c r="E89" s="77"/>
      <c r="F89" s="25"/>
      <c r="H89" s="78"/>
    </row>
    <row r="90" spans="1:10" s="24" customFormat="1" ht="25.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s="4" customFormat="1" ht="21.75" customHeight="1">
      <c r="A91" s="79" t="s">
        <v>527</v>
      </c>
      <c r="B91" s="80"/>
      <c r="C91" s="80"/>
      <c r="D91" s="80"/>
      <c r="E91" s="80"/>
      <c r="F91" s="25"/>
      <c r="H91" s="81"/>
      <c r="J91" s="81"/>
    </row>
    <row r="92" spans="1:26" s="82" customFormat="1" ht="21.75" customHeight="1">
      <c r="A92" s="36" t="s">
        <v>156</v>
      </c>
      <c r="B92" s="36"/>
      <c r="C92" s="36"/>
      <c r="D92" s="36"/>
      <c r="E92" s="36"/>
      <c r="F92" s="36"/>
      <c r="G92" s="36"/>
      <c r="H92" s="36"/>
      <c r="I92" s="36"/>
      <c r="J92" s="36"/>
      <c r="P92" s="83"/>
      <c r="Q92" s="84"/>
      <c r="R92" s="84"/>
      <c r="S92" s="84"/>
      <c r="T92" s="84"/>
      <c r="U92" s="84"/>
      <c r="V92" s="84"/>
      <c r="W92" s="85"/>
      <c r="X92" s="85"/>
      <c r="Y92" s="85"/>
      <c r="Z92" s="85"/>
    </row>
    <row r="93" spans="1:26" s="82" customFormat="1" ht="21.75" customHeight="1">
      <c r="A93" s="36" t="s">
        <v>525</v>
      </c>
      <c r="B93" s="36"/>
      <c r="C93" s="36"/>
      <c r="D93" s="36"/>
      <c r="E93" s="36"/>
      <c r="F93" s="36"/>
      <c r="G93" s="36"/>
      <c r="H93" s="36"/>
      <c r="I93" s="36"/>
      <c r="J93" s="36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24" customFormat="1" ht="21.75" customHeight="1">
      <c r="A94" s="36" t="s">
        <v>526</v>
      </c>
      <c r="B94" s="36"/>
      <c r="C94" s="36"/>
      <c r="D94" s="36"/>
      <c r="E94" s="36"/>
      <c r="F94" s="36"/>
      <c r="G94" s="36"/>
      <c r="H94" s="36"/>
      <c r="I94" s="36"/>
      <c r="J94" s="36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s="82" customFormat="1" ht="21.75" customHeight="1">
      <c r="A95" s="36" t="s">
        <v>528</v>
      </c>
      <c r="B95" s="36"/>
      <c r="C95" s="36"/>
      <c r="D95" s="36"/>
      <c r="E95" s="36"/>
      <c r="F95" s="36"/>
      <c r="G95" s="36"/>
      <c r="H95" s="36"/>
      <c r="I95" s="36"/>
      <c r="J95" s="36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s="82" customFormat="1" ht="21.75" customHeight="1">
      <c r="A96" s="36" t="s">
        <v>523</v>
      </c>
      <c r="B96" s="36"/>
      <c r="C96" s="36"/>
      <c r="D96" s="36"/>
      <c r="E96" s="36"/>
      <c r="F96" s="36"/>
      <c r="G96" s="36"/>
      <c r="H96" s="36"/>
      <c r="I96" s="36"/>
      <c r="J96" s="36"/>
      <c r="P96" s="86"/>
      <c r="Q96" s="87"/>
      <c r="R96" s="87"/>
      <c r="S96" s="87"/>
      <c r="T96" s="87"/>
      <c r="U96" s="88"/>
      <c r="V96" s="87"/>
      <c r="W96" s="87"/>
      <c r="X96" s="87"/>
      <c r="Y96" s="87"/>
      <c r="Z96" s="87"/>
    </row>
    <row r="97" spans="1:26" s="24" customFormat="1" ht="21.75" customHeight="1">
      <c r="A97" s="36" t="s">
        <v>524</v>
      </c>
      <c r="B97" s="36"/>
      <c r="C97" s="36"/>
      <c r="D97" s="36"/>
      <c r="E97" s="36"/>
      <c r="F97" s="36"/>
      <c r="G97" s="36"/>
      <c r="H97" s="36"/>
      <c r="I97" s="36"/>
      <c r="J97" s="36"/>
      <c r="P97" s="86"/>
      <c r="Q97" s="87"/>
      <c r="R97" s="87"/>
      <c r="S97" s="87"/>
      <c r="T97" s="87"/>
      <c r="U97" s="88"/>
      <c r="V97" s="87"/>
      <c r="W97" s="87"/>
      <c r="X97" s="87"/>
      <c r="Y97" s="87"/>
      <c r="Z97" s="87"/>
    </row>
    <row r="98" spans="1:10" s="24" customFormat="1" ht="25.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8" s="53" customFormat="1" ht="25.5" customHeight="1">
      <c r="A99" s="79" t="s">
        <v>529</v>
      </c>
      <c r="B99" s="52"/>
      <c r="C99" s="52"/>
      <c r="D99" s="52"/>
      <c r="E99" s="52"/>
      <c r="F99" s="52"/>
      <c r="G99" s="52"/>
      <c r="H99" s="52"/>
    </row>
    <row r="100" spans="1:8" s="53" customFormat="1" ht="25.5" customHeight="1">
      <c r="A100" s="52"/>
      <c r="B100" s="89" t="s">
        <v>690</v>
      </c>
      <c r="C100" s="52"/>
      <c r="D100" s="52"/>
      <c r="E100" s="52"/>
      <c r="F100" s="52"/>
      <c r="G100" s="52"/>
      <c r="H100" s="52"/>
    </row>
    <row r="101" spans="1:8" s="53" customFormat="1" ht="25.5" customHeight="1">
      <c r="A101" s="89" t="s">
        <v>689</v>
      </c>
      <c r="B101" s="52"/>
      <c r="C101" s="52"/>
      <c r="D101" s="52"/>
      <c r="E101" s="52"/>
      <c r="F101" s="52"/>
      <c r="G101" s="52"/>
      <c r="H101" s="52"/>
    </row>
    <row r="102" spans="1:8" s="53" customFormat="1" ht="25.5" customHeight="1">
      <c r="A102" s="89" t="s">
        <v>175</v>
      </c>
      <c r="B102" s="52"/>
      <c r="C102" s="52"/>
      <c r="D102" s="52"/>
      <c r="E102" s="52"/>
      <c r="F102" s="52"/>
      <c r="G102" s="52"/>
      <c r="H102" s="52"/>
    </row>
    <row r="103" s="53" customFormat="1" ht="25.5" customHeight="1">
      <c r="A103" s="53" t="s">
        <v>174</v>
      </c>
    </row>
    <row r="104" s="53" customFormat="1" ht="25.5" customHeight="1">
      <c r="A104" s="53" t="s">
        <v>173</v>
      </c>
    </row>
    <row r="105" s="53" customFormat="1" ht="25.5" customHeight="1"/>
    <row r="106" spans="1:10" s="90" customFormat="1" ht="25.5" customHeight="1">
      <c r="A106" s="79" t="s">
        <v>530</v>
      </c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2:10" s="90" customFormat="1" ht="25.5" customHeight="1">
      <c r="B107" s="36" t="s">
        <v>157</v>
      </c>
      <c r="C107" s="36"/>
      <c r="D107" s="36"/>
      <c r="E107" s="36"/>
      <c r="F107" s="36"/>
      <c r="G107" s="36"/>
      <c r="H107" s="36"/>
      <c r="I107" s="36"/>
      <c r="J107" s="36"/>
    </row>
    <row r="108" spans="1:10" s="90" customFormat="1" ht="25.5" customHeight="1">
      <c r="A108" s="36" t="s">
        <v>406</v>
      </c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s="4" customFormat="1" ht="25.5" customHeight="1">
      <c r="A109" s="36" t="s">
        <v>405</v>
      </c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s="4" customFormat="1" ht="25.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s="4" customFormat="1" ht="24.75" customHeight="1">
      <c r="A111" s="79" t="s">
        <v>531</v>
      </c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2:10" s="4" customFormat="1" ht="24.75" customHeight="1">
      <c r="B112" s="36" t="s">
        <v>158</v>
      </c>
      <c r="C112" s="36"/>
      <c r="D112" s="36"/>
      <c r="E112" s="36"/>
      <c r="F112" s="36"/>
      <c r="G112" s="36"/>
      <c r="H112" s="36"/>
      <c r="I112" s="36"/>
      <c r="J112" s="36"/>
    </row>
    <row r="113" spans="1:10" s="4" customFormat="1" ht="24.75" customHeight="1">
      <c r="A113" s="36" t="s">
        <v>407</v>
      </c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s="4" customFormat="1" ht="12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s="4" customFormat="1" ht="13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2" s="4" customFormat="1" ht="25.5" customHeight="1">
      <c r="A116" s="39" t="s">
        <v>676</v>
      </c>
      <c r="B116" s="40"/>
      <c r="C116" s="7"/>
      <c r="D116" s="7"/>
      <c r="E116" s="7"/>
      <c r="F116" s="7"/>
      <c r="G116" s="7"/>
      <c r="H116" s="7"/>
      <c r="I116" s="7"/>
      <c r="J116" s="41"/>
      <c r="K116" s="40"/>
      <c r="L116" s="40"/>
    </row>
    <row r="117" spans="1:12" s="4" customFormat="1" ht="25.5" customHeight="1">
      <c r="A117" s="39" t="s">
        <v>677</v>
      </c>
      <c r="B117" s="40"/>
      <c r="C117" s="7"/>
      <c r="D117" s="7"/>
      <c r="E117" s="7"/>
      <c r="F117" s="7"/>
      <c r="G117" s="7"/>
      <c r="H117" s="7"/>
      <c r="I117" s="7"/>
      <c r="J117" s="41"/>
      <c r="K117" s="8"/>
      <c r="L117" s="8"/>
    </row>
    <row r="118" spans="1:10" s="4" customFormat="1" ht="24.75" customHeight="1">
      <c r="A118" s="7" t="s">
        <v>417</v>
      </c>
      <c r="B118" s="7"/>
      <c r="C118" s="7"/>
      <c r="D118" s="7"/>
      <c r="E118" s="7"/>
      <c r="F118" s="7"/>
      <c r="G118" s="7"/>
      <c r="H118" s="7"/>
      <c r="I118" s="7"/>
      <c r="J118" s="7"/>
    </row>
    <row r="119" spans="1:10" s="4" customFormat="1" ht="23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s="4" customFormat="1" ht="23.25" customHeight="1">
      <c r="A120" s="91" t="s">
        <v>532</v>
      </c>
      <c r="B120" s="7"/>
      <c r="C120" s="7"/>
      <c r="D120" s="7"/>
      <c r="E120" s="7"/>
      <c r="F120" s="7"/>
      <c r="G120" s="7"/>
      <c r="H120" s="7"/>
      <c r="I120" s="7"/>
      <c r="J120" s="7"/>
    </row>
    <row r="121" spans="1:10" s="4" customFormat="1" ht="23.25" customHeight="1">
      <c r="A121" s="7"/>
      <c r="B121" s="92" t="s">
        <v>159</v>
      </c>
      <c r="C121" s="7"/>
      <c r="D121" s="7"/>
      <c r="E121" s="7"/>
      <c r="F121" s="7"/>
      <c r="G121" s="7"/>
      <c r="H121" s="7"/>
      <c r="I121" s="7"/>
      <c r="J121" s="7"/>
    </row>
    <row r="122" spans="1:10" s="4" customFormat="1" ht="23.25" customHeight="1">
      <c r="A122" s="7"/>
      <c r="B122" s="7"/>
      <c r="C122" s="7"/>
      <c r="D122" s="7"/>
      <c r="E122" s="7"/>
      <c r="F122" s="7"/>
      <c r="G122" s="7"/>
      <c r="H122" s="93"/>
      <c r="J122" s="93" t="s">
        <v>963</v>
      </c>
    </row>
    <row r="123" spans="1:10" s="4" customFormat="1" ht="23.25" customHeight="1">
      <c r="A123" s="7"/>
      <c r="B123" s="7"/>
      <c r="C123" s="7"/>
      <c r="D123" s="7"/>
      <c r="E123" s="7"/>
      <c r="F123" s="7"/>
      <c r="G123" s="7"/>
      <c r="H123" s="42"/>
      <c r="I123" s="94" t="s">
        <v>243</v>
      </c>
      <c r="J123" s="79"/>
    </row>
    <row r="124" spans="1:10" s="4" customFormat="1" ht="23.25" customHeight="1">
      <c r="A124" s="7"/>
      <c r="B124" s="7"/>
      <c r="C124" s="7"/>
      <c r="D124" s="7"/>
      <c r="E124" s="7"/>
      <c r="F124" s="7"/>
      <c r="G124" s="7"/>
      <c r="H124" s="95"/>
      <c r="I124" s="96" t="s">
        <v>160</v>
      </c>
      <c r="J124" s="97"/>
    </row>
    <row r="125" spans="1:10" s="4" customFormat="1" ht="23.25" customHeight="1">
      <c r="A125" s="7"/>
      <c r="B125" s="7"/>
      <c r="C125" s="7"/>
      <c r="D125" s="7"/>
      <c r="E125" s="7"/>
      <c r="F125" s="7"/>
      <c r="G125" s="7"/>
      <c r="H125" s="30" t="s">
        <v>147</v>
      </c>
      <c r="I125" s="31"/>
      <c r="J125" s="30" t="s">
        <v>153</v>
      </c>
    </row>
    <row r="126" spans="1:10" s="4" customFormat="1" ht="23.25" customHeight="1">
      <c r="A126" s="7"/>
      <c r="B126" s="7"/>
      <c r="C126" s="7"/>
      <c r="D126" s="7"/>
      <c r="E126" s="7"/>
      <c r="F126" s="7"/>
      <c r="G126" s="7"/>
      <c r="H126" s="98"/>
      <c r="I126" s="7"/>
      <c r="J126" s="98" t="s">
        <v>617</v>
      </c>
    </row>
    <row r="127" spans="1:10" s="4" customFormat="1" ht="23.25" customHeight="1">
      <c r="A127" s="7"/>
      <c r="B127" s="99" t="s">
        <v>618</v>
      </c>
      <c r="C127" s="7"/>
      <c r="D127" s="7"/>
      <c r="E127" s="7"/>
      <c r="F127" s="7"/>
      <c r="G127" s="7"/>
      <c r="H127" s="7"/>
      <c r="I127" s="7"/>
      <c r="J127" s="7"/>
    </row>
    <row r="128" spans="1:10" s="4" customFormat="1" ht="23.25" customHeight="1">
      <c r="A128" s="7"/>
      <c r="B128" s="92" t="s">
        <v>619</v>
      </c>
      <c r="C128" s="7"/>
      <c r="D128" s="7"/>
      <c r="E128" s="7"/>
      <c r="F128" s="7"/>
      <c r="G128" s="7"/>
      <c r="H128" s="100">
        <v>0</v>
      </c>
      <c r="I128" s="101"/>
      <c r="J128" s="100">
        <v>0</v>
      </c>
    </row>
    <row r="129" spans="1:10" s="4" customFormat="1" ht="23.25" customHeight="1">
      <c r="A129" s="7"/>
      <c r="B129" s="99" t="s">
        <v>620</v>
      </c>
      <c r="C129" s="7"/>
      <c r="D129" s="7"/>
      <c r="E129" s="7"/>
      <c r="F129" s="7"/>
      <c r="G129" s="7"/>
      <c r="H129" s="101"/>
      <c r="I129" s="101"/>
      <c r="J129" s="101"/>
    </row>
    <row r="130" spans="1:10" s="4" customFormat="1" ht="23.25" customHeight="1">
      <c r="A130" s="7"/>
      <c r="B130" s="92" t="s">
        <v>621</v>
      </c>
      <c r="C130" s="7"/>
      <c r="D130" s="7"/>
      <c r="E130" s="7"/>
      <c r="F130" s="7"/>
      <c r="G130" s="7"/>
      <c r="H130" s="101"/>
      <c r="I130" s="101"/>
      <c r="J130" s="101"/>
    </row>
    <row r="131" spans="1:10" s="4" customFormat="1" ht="23.25" customHeight="1">
      <c r="A131" s="7"/>
      <c r="B131" s="102" t="s">
        <v>622</v>
      </c>
      <c r="C131" s="7"/>
      <c r="D131" s="7"/>
      <c r="E131" s="7"/>
      <c r="F131" s="7"/>
      <c r="G131" s="7"/>
      <c r="H131" s="100">
        <v>-28368815.01</v>
      </c>
      <c r="I131" s="103"/>
      <c r="J131" s="103">
        <v>31249611.63</v>
      </c>
    </row>
    <row r="132" spans="1:10" s="4" customFormat="1" ht="23.25" customHeight="1" thickBot="1">
      <c r="A132" s="7"/>
      <c r="B132" s="92" t="s">
        <v>623</v>
      </c>
      <c r="C132" s="7"/>
      <c r="D132" s="7"/>
      <c r="E132" s="7"/>
      <c r="F132" s="7"/>
      <c r="G132" s="7"/>
      <c r="H132" s="104">
        <f>SUM(H128:H131)</f>
        <v>-28368815.01</v>
      </c>
      <c r="I132" s="103"/>
      <c r="J132" s="104">
        <f>SUM(J128:J131)</f>
        <v>31249611.63</v>
      </c>
    </row>
    <row r="133" spans="1:10" s="4" customFormat="1" ht="23.25" customHeight="1" thickTop="1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s="4" customFormat="1" ht="23.25" customHeight="1">
      <c r="A134" s="7"/>
      <c r="B134" s="7"/>
      <c r="C134" s="7"/>
      <c r="D134" s="7"/>
      <c r="E134" s="7"/>
      <c r="F134" s="7"/>
      <c r="G134" s="7"/>
      <c r="H134" s="93"/>
      <c r="J134" s="93" t="s">
        <v>963</v>
      </c>
    </row>
    <row r="135" spans="1:10" s="4" customFormat="1" ht="23.25" customHeight="1">
      <c r="A135" s="7"/>
      <c r="B135" s="7"/>
      <c r="C135" s="7"/>
      <c r="D135" s="7"/>
      <c r="E135" s="7"/>
      <c r="F135" s="7"/>
      <c r="G135" s="7"/>
      <c r="H135" s="42"/>
      <c r="I135" s="105" t="s">
        <v>779</v>
      </c>
      <c r="J135" s="79"/>
    </row>
    <row r="136" spans="1:10" s="4" customFormat="1" ht="23.25" customHeight="1">
      <c r="A136" s="7"/>
      <c r="B136" s="7"/>
      <c r="C136" s="7"/>
      <c r="D136" s="7"/>
      <c r="E136" s="7"/>
      <c r="F136" s="7"/>
      <c r="G136" s="7"/>
      <c r="H136" s="95"/>
      <c r="I136" s="96" t="s">
        <v>160</v>
      </c>
      <c r="J136" s="97"/>
    </row>
    <row r="137" spans="1:10" s="4" customFormat="1" ht="23.25" customHeight="1">
      <c r="A137" s="7"/>
      <c r="B137" s="7"/>
      <c r="C137" s="7"/>
      <c r="D137" s="7"/>
      <c r="E137" s="7"/>
      <c r="F137" s="7"/>
      <c r="G137" s="7"/>
      <c r="H137" s="30" t="s">
        <v>147</v>
      </c>
      <c r="I137" s="31"/>
      <c r="J137" s="30" t="s">
        <v>153</v>
      </c>
    </row>
    <row r="138" spans="1:10" s="4" customFormat="1" ht="23.25" customHeight="1">
      <c r="A138" s="7"/>
      <c r="B138" s="7"/>
      <c r="C138" s="7"/>
      <c r="D138" s="7"/>
      <c r="E138" s="7"/>
      <c r="F138" s="7"/>
      <c r="G138" s="7"/>
      <c r="H138" s="98"/>
      <c r="I138" s="7"/>
      <c r="J138" s="98" t="s">
        <v>617</v>
      </c>
    </row>
    <row r="139" spans="1:10" s="4" customFormat="1" ht="23.25" customHeight="1">
      <c r="A139" s="7"/>
      <c r="B139" s="99" t="s">
        <v>618</v>
      </c>
      <c r="C139" s="7"/>
      <c r="D139" s="7"/>
      <c r="E139" s="7"/>
      <c r="F139" s="7"/>
      <c r="G139" s="7"/>
      <c r="H139" s="7"/>
      <c r="I139" s="7"/>
      <c r="J139" s="7"/>
    </row>
    <row r="140" spans="1:10" s="4" customFormat="1" ht="23.25" customHeight="1">
      <c r="A140" s="7"/>
      <c r="B140" s="92" t="s">
        <v>619</v>
      </c>
      <c r="C140" s="7"/>
      <c r="D140" s="7"/>
      <c r="E140" s="7"/>
      <c r="F140" s="7"/>
      <c r="G140" s="7"/>
      <c r="H140" s="100">
        <v>0</v>
      </c>
      <c r="I140" s="101"/>
      <c r="J140" s="100">
        <v>0</v>
      </c>
    </row>
    <row r="141" spans="1:10" s="4" customFormat="1" ht="23.25" customHeight="1">
      <c r="A141" s="7"/>
      <c r="B141" s="99" t="s">
        <v>620</v>
      </c>
      <c r="C141" s="7"/>
      <c r="D141" s="7"/>
      <c r="E141" s="7"/>
      <c r="F141" s="7"/>
      <c r="G141" s="7"/>
      <c r="H141" s="101"/>
      <c r="I141" s="101"/>
      <c r="J141" s="101"/>
    </row>
    <row r="142" spans="1:10" s="4" customFormat="1" ht="23.25" customHeight="1">
      <c r="A142" s="7"/>
      <c r="B142" s="92" t="s">
        <v>621</v>
      </c>
      <c r="C142" s="7"/>
      <c r="D142" s="7"/>
      <c r="E142" s="7"/>
      <c r="F142" s="7"/>
      <c r="G142" s="7"/>
      <c r="H142" s="101"/>
      <c r="I142" s="101"/>
      <c r="J142" s="101"/>
    </row>
    <row r="143" spans="1:10" s="4" customFormat="1" ht="23.25" customHeight="1">
      <c r="A143" s="7"/>
      <c r="B143" s="102" t="s">
        <v>622</v>
      </c>
      <c r="C143" s="7"/>
      <c r="D143" s="7"/>
      <c r="E143" s="7"/>
      <c r="F143" s="7"/>
      <c r="G143" s="7"/>
      <c r="H143" s="100">
        <v>-28368815.01</v>
      </c>
      <c r="I143" s="103"/>
      <c r="J143" s="103">
        <v>32299611.63</v>
      </c>
    </row>
    <row r="144" spans="1:10" s="4" customFormat="1" ht="23.25" customHeight="1" thickBot="1">
      <c r="A144" s="7"/>
      <c r="B144" s="92" t="s">
        <v>623</v>
      </c>
      <c r="C144" s="7"/>
      <c r="D144" s="7"/>
      <c r="E144" s="7"/>
      <c r="F144" s="7"/>
      <c r="G144" s="7"/>
      <c r="H144" s="104">
        <f>SUM(H140:H143)</f>
        <v>-28368815.01</v>
      </c>
      <c r="I144" s="103"/>
      <c r="J144" s="104">
        <f>SUM(J140:J143)</f>
        <v>32299611.63</v>
      </c>
    </row>
    <row r="145" spans="1:10" s="4" customFormat="1" ht="23.25" customHeight="1" thickTop="1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s="4" customFormat="1" ht="23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s="4" customFormat="1" ht="23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s="4" customFormat="1" ht="23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s="4" customFormat="1" ht="23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s="4" customFormat="1" ht="23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s="4" customFormat="1" ht="23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s="4" customFormat="1" ht="23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2" s="4" customFormat="1" ht="23.25" customHeight="1">
      <c r="A153" s="39" t="s">
        <v>676</v>
      </c>
      <c r="B153" s="40"/>
      <c r="C153" s="7"/>
      <c r="D153" s="7"/>
      <c r="E153" s="7"/>
      <c r="F153" s="7"/>
      <c r="G153" s="7"/>
      <c r="H153" s="7"/>
      <c r="I153" s="7"/>
      <c r="J153" s="41"/>
      <c r="K153" s="40"/>
      <c r="L153" s="40"/>
    </row>
    <row r="154" spans="1:12" s="4" customFormat="1" ht="23.25" customHeight="1">
      <c r="A154" s="39" t="s">
        <v>677</v>
      </c>
      <c r="B154" s="40"/>
      <c r="C154" s="7"/>
      <c r="D154" s="7"/>
      <c r="E154" s="7"/>
      <c r="F154" s="7"/>
      <c r="G154" s="7"/>
      <c r="H154" s="7"/>
      <c r="I154" s="7"/>
      <c r="J154" s="41"/>
      <c r="K154" s="8"/>
      <c r="L154" s="8"/>
    </row>
    <row r="155" spans="1:10" s="4" customFormat="1" ht="23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s="4" customFormat="1" ht="23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s="4" customFormat="1" ht="25.5" customHeight="1">
      <c r="A157" s="24"/>
      <c r="B157" s="24"/>
      <c r="J157" s="5"/>
    </row>
    <row r="158" spans="1:10" s="4" customFormat="1" ht="24.75" customHeight="1">
      <c r="A158" s="7" t="s">
        <v>431</v>
      </c>
      <c r="B158" s="7"/>
      <c r="C158" s="7"/>
      <c r="D158" s="7"/>
      <c r="E158" s="7"/>
      <c r="F158" s="7"/>
      <c r="G158" s="7"/>
      <c r="H158" s="7"/>
      <c r="I158" s="7"/>
      <c r="J158" s="7"/>
    </row>
    <row r="159" spans="1:10" s="4" customFormat="1" ht="24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s="4" customFormat="1" ht="23.25" customHeight="1">
      <c r="A160" s="91" t="s">
        <v>533</v>
      </c>
      <c r="B160" s="106"/>
      <c r="C160" s="36"/>
      <c r="D160" s="36"/>
      <c r="E160" s="36"/>
      <c r="F160" s="36"/>
      <c r="G160" s="36"/>
      <c r="H160" s="36"/>
      <c r="I160" s="36"/>
      <c r="J160" s="36"/>
    </row>
    <row r="161" spans="1:10" s="4" customFormat="1" ht="23.25" customHeight="1">
      <c r="A161" s="106"/>
      <c r="B161" s="106" t="s">
        <v>691</v>
      </c>
      <c r="C161" s="36"/>
      <c r="D161" s="36"/>
      <c r="E161" s="36"/>
      <c r="F161" s="36"/>
      <c r="G161" s="36"/>
      <c r="H161" s="36"/>
      <c r="I161" s="36"/>
      <c r="J161" s="36"/>
    </row>
    <row r="162" spans="1:10" s="4" customFormat="1" ht="23.25" customHeight="1">
      <c r="A162" s="36"/>
      <c r="B162" s="106"/>
      <c r="C162" s="106"/>
      <c r="D162" s="106"/>
      <c r="E162" s="106"/>
      <c r="F162" s="93"/>
      <c r="G162" s="106"/>
      <c r="H162" s="93"/>
      <c r="J162" s="93" t="s">
        <v>963</v>
      </c>
    </row>
    <row r="163" spans="1:10" s="4" customFormat="1" ht="23.25" customHeight="1">
      <c r="A163" s="36"/>
      <c r="B163" s="106"/>
      <c r="C163" s="106"/>
      <c r="D163" s="42"/>
      <c r="E163" s="94" t="s">
        <v>243</v>
      </c>
      <c r="F163" s="79"/>
      <c r="G163" s="91"/>
      <c r="H163" s="42"/>
      <c r="I163" s="94" t="s">
        <v>243</v>
      </c>
      <c r="J163" s="79"/>
    </row>
    <row r="164" spans="1:10" s="4" customFormat="1" ht="23.25" customHeight="1">
      <c r="A164" s="36"/>
      <c r="B164" s="106"/>
      <c r="C164" s="106"/>
      <c r="D164" s="42"/>
      <c r="E164" s="105" t="s">
        <v>780</v>
      </c>
      <c r="F164" s="79"/>
      <c r="G164" s="107"/>
      <c r="H164" s="42"/>
      <c r="I164" s="105" t="s">
        <v>780</v>
      </c>
      <c r="J164" s="79"/>
    </row>
    <row r="165" spans="1:12" ht="23.25" customHeight="1">
      <c r="A165" s="36"/>
      <c r="B165" s="106"/>
      <c r="C165" s="106"/>
      <c r="D165" s="95"/>
      <c r="E165" s="96" t="s">
        <v>748</v>
      </c>
      <c r="F165" s="97"/>
      <c r="G165" s="107"/>
      <c r="H165" s="95"/>
      <c r="I165" s="96" t="s">
        <v>160</v>
      </c>
      <c r="J165" s="97"/>
      <c r="K165" s="4"/>
      <c r="L165" s="4"/>
    </row>
    <row r="166" spans="1:10" s="4" customFormat="1" ht="23.25" customHeight="1">
      <c r="A166" s="36"/>
      <c r="B166" s="106"/>
      <c r="C166" s="106"/>
      <c r="D166" s="30" t="s">
        <v>147</v>
      </c>
      <c r="E166" s="31"/>
      <c r="F166" s="30" t="s">
        <v>153</v>
      </c>
      <c r="G166" s="60"/>
      <c r="H166" s="30" t="s">
        <v>147</v>
      </c>
      <c r="I166" s="31"/>
      <c r="J166" s="30" t="s">
        <v>153</v>
      </c>
    </row>
    <row r="167" spans="1:10" s="4" customFormat="1" ht="23.25" customHeight="1">
      <c r="A167" s="106" t="s">
        <v>760</v>
      </c>
      <c r="B167" s="106"/>
      <c r="D167" s="108">
        <v>368680288.07</v>
      </c>
      <c r="E167" s="109"/>
      <c r="F167" s="108">
        <v>328019360.34</v>
      </c>
      <c r="G167" s="110"/>
      <c r="H167" s="108">
        <v>1084000616.68</v>
      </c>
      <c r="I167" s="109"/>
      <c r="J167" s="108">
        <v>904913890.11</v>
      </c>
    </row>
    <row r="168" spans="1:10" s="4" customFormat="1" ht="23.25" customHeight="1">
      <c r="A168" s="106" t="s">
        <v>90</v>
      </c>
      <c r="B168" s="106"/>
      <c r="D168" s="108">
        <v>124143860.52</v>
      </c>
      <c r="E168" s="109"/>
      <c r="F168" s="108">
        <v>127117435.56</v>
      </c>
      <c r="G168" s="110"/>
      <c r="H168" s="108">
        <v>356409454.25</v>
      </c>
      <c r="I168" s="109"/>
      <c r="J168" s="108">
        <v>367425676.6</v>
      </c>
    </row>
    <row r="169" spans="1:10" s="4" customFormat="1" ht="23.25" customHeight="1">
      <c r="A169" s="106" t="s">
        <v>824</v>
      </c>
      <c r="B169" s="106"/>
      <c r="D169" s="108">
        <v>20471840.71</v>
      </c>
      <c r="E169" s="109"/>
      <c r="F169" s="108">
        <v>24038827.74</v>
      </c>
      <c r="G169" s="110"/>
      <c r="H169" s="108">
        <v>63512114.75</v>
      </c>
      <c r="I169" s="109"/>
      <c r="J169" s="108">
        <v>59630770.1</v>
      </c>
    </row>
    <row r="170" spans="1:10" s="4" customFormat="1" ht="23.25" customHeight="1">
      <c r="A170" s="106" t="s">
        <v>391</v>
      </c>
      <c r="B170" s="106"/>
      <c r="D170" s="108">
        <v>0</v>
      </c>
      <c r="E170" s="109"/>
      <c r="F170" s="108">
        <v>35411383.8</v>
      </c>
      <c r="G170" s="110"/>
      <c r="H170" s="108">
        <v>0</v>
      </c>
      <c r="I170" s="109"/>
      <c r="J170" s="108">
        <v>125100400.57</v>
      </c>
    </row>
    <row r="171" spans="1:10" s="4" customFormat="1" ht="23.25" customHeight="1">
      <c r="A171" s="106" t="s">
        <v>758</v>
      </c>
      <c r="B171" s="106"/>
      <c r="D171" s="108">
        <v>-1999271.75</v>
      </c>
      <c r="E171" s="109"/>
      <c r="F171" s="108">
        <v>32794329.39</v>
      </c>
      <c r="G171" s="110"/>
      <c r="H171" s="108">
        <v>34464483.6</v>
      </c>
      <c r="I171" s="109"/>
      <c r="J171" s="108">
        <v>42292195.63</v>
      </c>
    </row>
    <row r="172" spans="1:12" s="4" customFormat="1" ht="23.25" customHeight="1">
      <c r="A172" s="106" t="s">
        <v>825</v>
      </c>
      <c r="B172" s="106"/>
      <c r="D172" s="108">
        <v>14749172.66</v>
      </c>
      <c r="E172" s="109"/>
      <c r="F172" s="108">
        <v>20654824.21</v>
      </c>
      <c r="G172" s="110"/>
      <c r="H172" s="108">
        <v>52414350.66</v>
      </c>
      <c r="I172" s="109"/>
      <c r="J172" s="108">
        <v>56871365.67</v>
      </c>
      <c r="L172" s="111"/>
    </row>
    <row r="173" spans="1:12" s="4" customFormat="1" ht="23.25" customHeight="1">
      <c r="A173" s="106" t="s">
        <v>761</v>
      </c>
      <c r="B173" s="106"/>
      <c r="D173" s="108">
        <v>31381014.71</v>
      </c>
      <c r="E173" s="109"/>
      <c r="F173" s="108">
        <v>29208204.79</v>
      </c>
      <c r="G173" s="110"/>
      <c r="H173" s="108">
        <v>92629861.79</v>
      </c>
      <c r="I173" s="109"/>
      <c r="J173" s="108">
        <v>84257287.16</v>
      </c>
      <c r="L173" s="111"/>
    </row>
    <row r="174" spans="1:12" s="4" customFormat="1" ht="23.25" customHeight="1">
      <c r="A174" s="106" t="s">
        <v>762</v>
      </c>
      <c r="B174" s="106"/>
      <c r="D174" s="108">
        <v>33109873.99</v>
      </c>
      <c r="E174" s="109"/>
      <c r="F174" s="108">
        <v>22499556.85</v>
      </c>
      <c r="G174" s="110"/>
      <c r="H174" s="108">
        <v>89720232.3</v>
      </c>
      <c r="I174" s="109"/>
      <c r="J174" s="108">
        <v>65376437.94</v>
      </c>
      <c r="L174" s="112"/>
    </row>
    <row r="175" spans="1:12" s="4" customFormat="1" ht="23.25" customHeight="1">
      <c r="A175" s="106" t="s">
        <v>535</v>
      </c>
      <c r="B175" s="106"/>
      <c r="D175" s="109"/>
      <c r="E175" s="109"/>
      <c r="F175" s="109"/>
      <c r="G175" s="110"/>
      <c r="I175" s="109"/>
      <c r="J175" s="109"/>
      <c r="L175" s="111"/>
    </row>
    <row r="176" spans="1:12" s="4" customFormat="1" ht="23.25" customHeight="1">
      <c r="A176" s="106"/>
      <c r="B176" s="106" t="s">
        <v>534</v>
      </c>
      <c r="D176" s="108">
        <v>11877018.81</v>
      </c>
      <c r="E176" s="109"/>
      <c r="F176" s="108">
        <v>11538928.44</v>
      </c>
      <c r="G176" s="110"/>
      <c r="H176" s="109">
        <v>30902078.27</v>
      </c>
      <c r="I176" s="109"/>
      <c r="J176" s="108">
        <v>31567451.27</v>
      </c>
      <c r="L176" s="111"/>
    </row>
    <row r="177" spans="1:12" s="4" customFormat="1" ht="15.75" customHeight="1">
      <c r="A177" s="106"/>
      <c r="B177" s="106"/>
      <c r="D177" s="113"/>
      <c r="E177" s="114"/>
      <c r="F177" s="113"/>
      <c r="G177" s="115"/>
      <c r="H177" s="113"/>
      <c r="I177" s="114"/>
      <c r="J177" s="113"/>
      <c r="L177" s="111"/>
    </row>
    <row r="178" spans="1:12" s="117" customFormat="1" ht="24.75" customHeight="1">
      <c r="A178" s="116" t="s">
        <v>536</v>
      </c>
      <c r="C178" s="118"/>
      <c r="D178" s="119"/>
      <c r="E178" s="114"/>
      <c r="F178" s="119"/>
      <c r="G178" s="120"/>
      <c r="H178" s="111"/>
      <c r="I178" s="121"/>
      <c r="J178" s="122"/>
      <c r="L178" s="111"/>
    </row>
    <row r="179" spans="2:12" s="117" customFormat="1" ht="24.75" customHeight="1">
      <c r="B179" s="123" t="s">
        <v>692</v>
      </c>
      <c r="C179" s="118"/>
      <c r="F179" s="4"/>
      <c r="G179" s="118"/>
      <c r="H179" s="112"/>
      <c r="J179" s="4"/>
      <c r="L179" s="111"/>
    </row>
    <row r="180" spans="1:10" s="117" customFormat="1" ht="24.75" customHeight="1">
      <c r="A180" s="117" t="s">
        <v>818</v>
      </c>
      <c r="C180" s="118"/>
      <c r="F180" s="4"/>
      <c r="G180" s="118"/>
      <c r="H180" s="111"/>
      <c r="J180" s="4"/>
    </row>
    <row r="181" spans="3:10" s="117" customFormat="1" ht="15.75" customHeight="1">
      <c r="C181" s="118"/>
      <c r="F181" s="4"/>
      <c r="G181" s="118"/>
      <c r="H181" s="111"/>
      <c r="J181" s="4"/>
    </row>
    <row r="182" spans="1:10" s="117" customFormat="1" ht="24.75" customHeight="1">
      <c r="A182" s="116" t="s">
        <v>537</v>
      </c>
      <c r="C182" s="118"/>
      <c r="F182" s="4"/>
      <c r="G182" s="118"/>
      <c r="H182" s="124"/>
      <c r="J182" s="4"/>
    </row>
    <row r="183" spans="2:10" s="117" customFormat="1" ht="24.75" customHeight="1">
      <c r="B183" s="123" t="s">
        <v>693</v>
      </c>
      <c r="C183" s="118"/>
      <c r="F183" s="4"/>
      <c r="G183" s="118"/>
      <c r="H183" s="124"/>
      <c r="J183" s="4"/>
    </row>
    <row r="184" spans="1:10" s="117" customFormat="1" ht="24.75" customHeight="1">
      <c r="A184" s="117" t="s">
        <v>819</v>
      </c>
      <c r="C184" s="118"/>
      <c r="F184" s="4"/>
      <c r="G184" s="118"/>
      <c r="H184" s="4"/>
      <c r="J184" s="4"/>
    </row>
    <row r="185" ht="15.75" customHeight="1"/>
    <row r="186" spans="1:8" s="82" customFormat="1" ht="24.75" customHeight="1">
      <c r="A186" s="126" t="s">
        <v>538</v>
      </c>
      <c r="B186" s="127"/>
      <c r="C186" s="127"/>
      <c r="D186" s="127"/>
      <c r="E186" s="127"/>
      <c r="F186" s="127"/>
      <c r="G186" s="127"/>
      <c r="H186" s="128"/>
    </row>
    <row r="187" spans="1:8" s="129" customFormat="1" ht="24.75" customHeight="1">
      <c r="A187" s="127" t="s">
        <v>797</v>
      </c>
      <c r="B187" s="127" t="s">
        <v>694</v>
      </c>
      <c r="D187" s="130"/>
      <c r="E187" s="130"/>
      <c r="F187" s="130"/>
      <c r="G187" s="130"/>
      <c r="H187" s="130"/>
    </row>
    <row r="188" spans="1:8" s="129" customFormat="1" ht="24.75" customHeight="1">
      <c r="A188" s="127" t="s">
        <v>811</v>
      </c>
      <c r="B188" s="130"/>
      <c r="C188" s="130"/>
      <c r="D188" s="130"/>
      <c r="E188" s="130"/>
      <c r="F188" s="130"/>
      <c r="G188" s="130"/>
      <c r="H188" s="130"/>
    </row>
    <row r="189" ht="11.25" customHeight="1"/>
    <row r="190" spans="1:10" s="4" customFormat="1" ht="23.25">
      <c r="A190" s="12" t="s">
        <v>539</v>
      </c>
      <c r="B190" s="24"/>
      <c r="C190" s="24"/>
      <c r="D190" s="24"/>
      <c r="E190" s="24"/>
      <c r="F190" s="25"/>
      <c r="G190" s="24"/>
      <c r="H190" s="24"/>
      <c r="I190" s="24"/>
      <c r="J190" s="24"/>
    </row>
    <row r="191" spans="1:10" s="4" customFormat="1" ht="22.5" customHeight="1">
      <c r="A191" s="24" t="s">
        <v>540</v>
      </c>
      <c r="B191" s="24"/>
      <c r="C191" s="24"/>
      <c r="D191" s="24"/>
      <c r="E191" s="24"/>
      <c r="F191" s="25"/>
      <c r="G191" s="24"/>
      <c r="H191" s="24"/>
      <c r="I191" s="24"/>
      <c r="J191" s="24"/>
    </row>
    <row r="192" spans="1:10" s="4" customFormat="1" ht="22.5" customHeight="1">
      <c r="A192" s="24" t="s">
        <v>161</v>
      </c>
      <c r="B192" s="24"/>
      <c r="C192" s="24"/>
      <c r="D192" s="24"/>
      <c r="E192" s="24"/>
      <c r="F192" s="25"/>
      <c r="G192" s="24"/>
      <c r="H192" s="24"/>
      <c r="I192" s="24"/>
      <c r="J192" s="24"/>
    </row>
    <row r="193" spans="1:10" s="4" customFormat="1" ht="22.5" customHeight="1">
      <c r="A193" s="24" t="s">
        <v>541</v>
      </c>
      <c r="B193" s="24"/>
      <c r="C193" s="24"/>
      <c r="D193" s="24"/>
      <c r="E193" s="24"/>
      <c r="F193" s="25"/>
      <c r="G193" s="24"/>
      <c r="H193" s="24"/>
      <c r="I193" s="24"/>
      <c r="J193" s="24"/>
    </row>
    <row r="194" spans="1:10" s="4" customFormat="1" ht="22.5" customHeight="1">
      <c r="A194" s="24" t="s">
        <v>176</v>
      </c>
      <c r="B194" s="24"/>
      <c r="C194" s="24"/>
      <c r="D194" s="24"/>
      <c r="E194" s="24"/>
      <c r="F194" s="25"/>
      <c r="G194" s="24"/>
      <c r="H194" s="24"/>
      <c r="I194" s="24"/>
      <c r="J194" s="24"/>
    </row>
    <row r="195" spans="1:10" s="4" customFormat="1" ht="22.5" customHeight="1">
      <c r="A195" s="24" t="s">
        <v>177</v>
      </c>
      <c r="B195" s="24"/>
      <c r="C195" s="24"/>
      <c r="D195" s="24"/>
      <c r="E195" s="24"/>
      <c r="F195" s="25"/>
      <c r="G195" s="24"/>
      <c r="H195" s="24"/>
      <c r="I195" s="24"/>
      <c r="J195" s="24"/>
    </row>
    <row r="196" spans="1:10" s="4" customFormat="1" ht="22.5" customHeight="1">
      <c r="A196" s="24" t="s">
        <v>557</v>
      </c>
      <c r="B196" s="24"/>
      <c r="C196" s="24"/>
      <c r="D196" s="24"/>
      <c r="E196" s="24"/>
      <c r="F196" s="25"/>
      <c r="G196" s="24"/>
      <c r="H196" s="24"/>
      <c r="I196" s="24"/>
      <c r="J196" s="24"/>
    </row>
    <row r="197" spans="1:10" s="4" customFormat="1" ht="30.75" customHeight="1">
      <c r="A197" s="24"/>
      <c r="B197" s="24"/>
      <c r="C197" s="24"/>
      <c r="D197" s="24"/>
      <c r="E197" s="24"/>
      <c r="F197" s="25"/>
      <c r="G197" s="24"/>
      <c r="H197" s="24"/>
      <c r="I197" s="24"/>
      <c r="J197" s="24"/>
    </row>
    <row r="198" spans="1:12" s="4" customFormat="1" ht="22.5" customHeight="1">
      <c r="A198" s="39" t="s">
        <v>676</v>
      </c>
      <c r="B198" s="40"/>
      <c r="C198" s="7"/>
      <c r="D198" s="7"/>
      <c r="E198" s="7"/>
      <c r="F198" s="7"/>
      <c r="G198" s="7"/>
      <c r="H198" s="7"/>
      <c r="I198" s="7"/>
      <c r="J198" s="41"/>
      <c r="K198" s="40"/>
      <c r="L198" s="40"/>
    </row>
    <row r="199" spans="1:12" s="4" customFormat="1" ht="24.75" customHeight="1">
      <c r="A199" s="39" t="s">
        <v>677</v>
      </c>
      <c r="B199" s="40"/>
      <c r="C199" s="7"/>
      <c r="D199" s="7"/>
      <c r="E199" s="7"/>
      <c r="F199" s="7"/>
      <c r="G199" s="7"/>
      <c r="H199" s="7"/>
      <c r="I199" s="7"/>
      <c r="J199" s="41"/>
      <c r="K199" s="8"/>
      <c r="L199" s="8"/>
    </row>
    <row r="200" spans="1:10" s="4" customFormat="1" ht="22.5" customHeight="1">
      <c r="A200" s="38" t="s">
        <v>432</v>
      </c>
      <c r="B200" s="38"/>
      <c r="C200" s="38"/>
      <c r="D200" s="38"/>
      <c r="E200" s="38"/>
      <c r="F200" s="38"/>
      <c r="G200" s="38"/>
      <c r="H200" s="38"/>
      <c r="I200" s="38"/>
      <c r="J200" s="38"/>
    </row>
    <row r="201" spans="1:10" s="4" customFormat="1" ht="22.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</row>
    <row r="202" spans="1:10" s="4" customFormat="1" ht="22.5" customHeight="1">
      <c r="A202" s="12" t="s">
        <v>539</v>
      </c>
      <c r="B202" s="38"/>
      <c r="C202" s="38"/>
      <c r="D202" s="38"/>
      <c r="E202" s="38"/>
      <c r="F202" s="38"/>
      <c r="G202" s="38"/>
      <c r="H202" s="38"/>
      <c r="I202" s="38"/>
      <c r="J202" s="38"/>
    </row>
    <row r="203" spans="1:6" s="24" customFormat="1" ht="22.5" customHeight="1">
      <c r="A203" s="24" t="s">
        <v>571</v>
      </c>
      <c r="F203" s="25"/>
    </row>
    <row r="204" spans="1:6" s="24" customFormat="1" ht="22.5" customHeight="1">
      <c r="A204" s="24" t="s">
        <v>569</v>
      </c>
      <c r="F204" s="25"/>
    </row>
    <row r="205" spans="1:6" s="24" customFormat="1" ht="22.5" customHeight="1">
      <c r="A205" s="24" t="s">
        <v>570</v>
      </c>
      <c r="F205" s="25"/>
    </row>
    <row r="206" spans="1:6" s="24" customFormat="1" ht="22.5" customHeight="1">
      <c r="A206" s="24" t="s">
        <v>812</v>
      </c>
      <c r="F206" s="25"/>
    </row>
    <row r="207" spans="1:6" s="24" customFormat="1" ht="22.5" customHeight="1">
      <c r="A207" s="24" t="s">
        <v>813</v>
      </c>
      <c r="F207" s="25"/>
    </row>
    <row r="208" spans="1:6" s="24" customFormat="1" ht="22.5" customHeight="1">
      <c r="A208" s="24" t="s">
        <v>814</v>
      </c>
      <c r="F208" s="25"/>
    </row>
    <row r="209" spans="1:6" s="24" customFormat="1" ht="22.5" customHeight="1">
      <c r="A209" s="24" t="s">
        <v>229</v>
      </c>
      <c r="F209" s="25"/>
    </row>
    <row r="210" spans="1:6" s="24" customFormat="1" ht="22.5" customHeight="1">
      <c r="A210" s="24" t="s">
        <v>178</v>
      </c>
      <c r="F210" s="25"/>
    </row>
    <row r="211" spans="1:6" s="24" customFormat="1" ht="22.5" customHeight="1">
      <c r="A211" s="24" t="s">
        <v>179</v>
      </c>
      <c r="F211" s="25"/>
    </row>
    <row r="212" spans="1:6" s="24" customFormat="1" ht="22.5" customHeight="1">
      <c r="A212" s="24" t="s">
        <v>180</v>
      </c>
      <c r="F212" s="25"/>
    </row>
    <row r="213" spans="1:6" s="24" customFormat="1" ht="22.5" customHeight="1">
      <c r="A213" s="24" t="s">
        <v>230</v>
      </c>
      <c r="F213" s="25"/>
    </row>
    <row r="214" spans="1:6" s="24" customFormat="1" ht="22.5" customHeight="1">
      <c r="A214" s="24" t="s">
        <v>429</v>
      </c>
      <c r="F214" s="25"/>
    </row>
    <row r="215" spans="1:6" s="24" customFormat="1" ht="22.5" customHeight="1">
      <c r="A215" s="24" t="s">
        <v>724</v>
      </c>
      <c r="F215" s="25"/>
    </row>
    <row r="216" spans="1:6" s="24" customFormat="1" ht="22.5" customHeight="1">
      <c r="A216" s="24" t="s">
        <v>430</v>
      </c>
      <c r="F216" s="25"/>
    </row>
    <row r="217" spans="1:6" s="24" customFormat="1" ht="22.5" customHeight="1">
      <c r="A217" s="24" t="s">
        <v>722</v>
      </c>
      <c r="F217" s="25"/>
    </row>
    <row r="218" spans="1:6" s="24" customFormat="1" ht="22.5" customHeight="1">
      <c r="A218" s="24" t="s">
        <v>220</v>
      </c>
      <c r="F218" s="25"/>
    </row>
    <row r="219" spans="1:6" s="24" customFormat="1" ht="22.5" customHeight="1">
      <c r="A219" s="24" t="s">
        <v>221</v>
      </c>
      <c r="F219" s="25"/>
    </row>
    <row r="220" spans="2:6" s="24" customFormat="1" ht="22.5" customHeight="1">
      <c r="B220" s="24" t="s">
        <v>599</v>
      </c>
      <c r="F220" s="25"/>
    </row>
    <row r="221" s="24" customFormat="1" ht="22.5" customHeight="1">
      <c r="F221" s="25"/>
    </row>
    <row r="222" spans="1:6" s="24" customFormat="1" ht="22.5" customHeight="1">
      <c r="A222" s="24" t="s">
        <v>542</v>
      </c>
      <c r="F222" s="25"/>
    </row>
    <row r="223" spans="1:6" s="24" customFormat="1" ht="22.5" customHeight="1">
      <c r="A223" s="24" t="s">
        <v>244</v>
      </c>
      <c r="F223" s="25"/>
    </row>
    <row r="224" spans="6:10" s="24" customFormat="1" ht="22.5" customHeight="1">
      <c r="F224" s="25"/>
      <c r="H224" s="26"/>
      <c r="I224" s="8"/>
      <c r="J224" s="13" t="s">
        <v>963</v>
      </c>
    </row>
    <row r="225" spans="2:10" s="24" customFormat="1" ht="22.5" customHeight="1">
      <c r="B225" s="12" t="s">
        <v>970</v>
      </c>
      <c r="C225" s="12"/>
      <c r="F225" s="131" t="s">
        <v>121</v>
      </c>
      <c r="H225" s="30" t="s">
        <v>147</v>
      </c>
      <c r="I225" s="31"/>
      <c r="J225" s="30" t="s">
        <v>422</v>
      </c>
    </row>
    <row r="226" spans="2:10" s="24" customFormat="1" ht="22.5" customHeight="1">
      <c r="B226" s="24" t="s">
        <v>1008</v>
      </c>
      <c r="F226" s="25" t="s">
        <v>896</v>
      </c>
      <c r="H226" s="132">
        <v>88000000</v>
      </c>
      <c r="I226" s="133"/>
      <c r="J226" s="133">
        <v>108000000</v>
      </c>
    </row>
    <row r="227" spans="2:10" s="24" customFormat="1" ht="22.5" customHeight="1">
      <c r="B227" s="24" t="s">
        <v>1009</v>
      </c>
      <c r="F227" s="25" t="s">
        <v>896</v>
      </c>
      <c r="H227" s="132">
        <v>16000000</v>
      </c>
      <c r="I227" s="133"/>
      <c r="J227" s="133">
        <v>16000000</v>
      </c>
    </row>
    <row r="228" spans="2:10" s="24" customFormat="1" ht="22.5" customHeight="1">
      <c r="B228" s="24" t="s">
        <v>1010</v>
      </c>
      <c r="F228" s="25" t="s">
        <v>896</v>
      </c>
      <c r="H228" s="132">
        <v>12000000</v>
      </c>
      <c r="I228" s="133"/>
      <c r="J228" s="133">
        <v>12000000</v>
      </c>
    </row>
    <row r="229" spans="2:10" s="24" customFormat="1" ht="22.5" customHeight="1">
      <c r="B229" s="24" t="s">
        <v>1012</v>
      </c>
      <c r="F229" s="25" t="s">
        <v>896</v>
      </c>
      <c r="H229" s="134">
        <v>5000000</v>
      </c>
      <c r="I229" s="133"/>
      <c r="J229" s="133">
        <v>5000000</v>
      </c>
    </row>
    <row r="230" spans="2:10" s="24" customFormat="1" ht="22.5" customHeight="1">
      <c r="B230" s="25"/>
      <c r="C230" s="36" t="s">
        <v>959</v>
      </c>
      <c r="F230" s="25"/>
      <c r="H230" s="135">
        <f>SUM(H226:H229)</f>
        <v>121000000</v>
      </c>
      <c r="I230" s="133"/>
      <c r="J230" s="135">
        <f>SUM(J226:J229)</f>
        <v>141000000</v>
      </c>
    </row>
    <row r="231" spans="2:10" s="136" customFormat="1" ht="22.5" customHeight="1">
      <c r="B231" s="137"/>
      <c r="C231" s="138"/>
      <c r="F231" s="137"/>
      <c r="H231" s="139"/>
      <c r="I231" s="140"/>
      <c r="J231" s="139"/>
    </row>
    <row r="232" spans="2:10" s="136" customFormat="1" ht="22.5" customHeight="1">
      <c r="B232" s="137"/>
      <c r="C232" s="138"/>
      <c r="F232" s="137"/>
      <c r="H232" s="139"/>
      <c r="I232" s="140"/>
      <c r="J232" s="139"/>
    </row>
    <row r="233" spans="2:10" s="136" customFormat="1" ht="22.5" customHeight="1">
      <c r="B233" s="137"/>
      <c r="C233" s="138"/>
      <c r="F233" s="137"/>
      <c r="H233" s="139"/>
      <c r="I233" s="140"/>
      <c r="J233" s="139"/>
    </row>
    <row r="234" spans="1:12" s="136" customFormat="1" ht="22.5" customHeight="1">
      <c r="A234" s="39" t="s">
        <v>676</v>
      </c>
      <c r="B234" s="40"/>
      <c r="C234" s="7"/>
      <c r="D234" s="7"/>
      <c r="E234" s="7"/>
      <c r="F234" s="7"/>
      <c r="G234" s="7"/>
      <c r="H234" s="7"/>
      <c r="I234" s="7"/>
      <c r="J234" s="41"/>
      <c r="K234" s="40"/>
      <c r="L234" s="40"/>
    </row>
    <row r="235" spans="1:12" s="4" customFormat="1" ht="22.5" customHeight="1">
      <c r="A235" s="39" t="s">
        <v>677</v>
      </c>
      <c r="B235" s="40"/>
      <c r="C235" s="7"/>
      <c r="D235" s="7"/>
      <c r="E235" s="7"/>
      <c r="F235" s="7"/>
      <c r="G235" s="7"/>
      <c r="H235" s="7"/>
      <c r="I235" s="7"/>
      <c r="J235" s="41"/>
      <c r="K235" s="8"/>
      <c r="L235" s="8"/>
    </row>
    <row r="236" spans="1:10" s="4" customFormat="1" ht="27.75" customHeight="1">
      <c r="A236" s="38" t="s">
        <v>659</v>
      </c>
      <c r="B236" s="38"/>
      <c r="C236" s="38"/>
      <c r="D236" s="38"/>
      <c r="E236" s="38"/>
      <c r="F236" s="38"/>
      <c r="G236" s="38"/>
      <c r="H236" s="38"/>
      <c r="I236" s="38"/>
      <c r="J236" s="38"/>
    </row>
    <row r="237" spans="1:10" s="4" customFormat="1" ht="27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s="4" customFormat="1" ht="27.75" customHeight="1">
      <c r="A238" s="12" t="s">
        <v>543</v>
      </c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10" s="4" customFormat="1" ht="27.75" customHeight="1">
      <c r="A239" s="12"/>
      <c r="B239" s="25"/>
      <c r="C239" s="25"/>
      <c r="D239" s="25"/>
      <c r="E239" s="25"/>
      <c r="F239" s="25"/>
      <c r="G239" s="24"/>
      <c r="H239" s="26"/>
      <c r="I239" s="8"/>
      <c r="J239" s="13" t="s">
        <v>963</v>
      </c>
    </row>
    <row r="240" spans="2:10" s="24" customFormat="1" ht="27.75" customHeight="1">
      <c r="B240" s="12" t="s">
        <v>133</v>
      </c>
      <c r="C240" s="12"/>
      <c r="F240" s="131" t="s">
        <v>121</v>
      </c>
      <c r="H240" s="30" t="s">
        <v>147</v>
      </c>
      <c r="I240" s="31"/>
      <c r="J240" s="30" t="s">
        <v>422</v>
      </c>
    </row>
    <row r="241" spans="2:10" s="24" customFormat="1" ht="27.75" customHeight="1">
      <c r="B241" s="24" t="s">
        <v>1011</v>
      </c>
      <c r="F241" s="25" t="s">
        <v>886</v>
      </c>
      <c r="H241" s="132">
        <v>3600000</v>
      </c>
      <c r="I241" s="133"/>
      <c r="J241" s="641">
        <v>3600000</v>
      </c>
    </row>
    <row r="242" spans="1:10" s="24" customFormat="1" ht="27.75" customHeight="1">
      <c r="A242" s="4"/>
      <c r="B242" s="24" t="s">
        <v>131</v>
      </c>
      <c r="D242" s="4"/>
      <c r="E242" s="4"/>
      <c r="F242" s="25" t="s">
        <v>249</v>
      </c>
      <c r="G242" s="4"/>
      <c r="H242" s="132">
        <v>10000000</v>
      </c>
      <c r="I242" s="133"/>
      <c r="J242" s="641">
        <v>10000000</v>
      </c>
    </row>
    <row r="243" spans="1:10" s="24" customFormat="1" ht="27.75" customHeight="1">
      <c r="A243" s="4"/>
      <c r="B243" s="24" t="s">
        <v>181</v>
      </c>
      <c r="D243" s="4"/>
      <c r="E243" s="4"/>
      <c r="F243" s="25" t="s">
        <v>896</v>
      </c>
      <c r="G243" s="4"/>
      <c r="H243" s="132">
        <v>17750000</v>
      </c>
      <c r="I243" s="133"/>
      <c r="J243" s="132">
        <v>0</v>
      </c>
    </row>
    <row r="244" spans="1:10" s="4" customFormat="1" ht="27.75" customHeight="1">
      <c r="A244" s="8"/>
      <c r="B244" s="24"/>
      <c r="C244" s="24" t="s">
        <v>959</v>
      </c>
      <c r="D244" s="8"/>
      <c r="E244" s="8"/>
      <c r="F244" s="125"/>
      <c r="G244" s="8"/>
      <c r="H244" s="141">
        <f>SUM(H241:H243)</f>
        <v>31350000</v>
      </c>
      <c r="I244" s="142"/>
      <c r="J244" s="141">
        <f>SUM(J241:J243)</f>
        <v>13600000</v>
      </c>
    </row>
    <row r="245" spans="2:10" ht="27.75" customHeight="1" thickBot="1">
      <c r="B245" s="24" t="s">
        <v>1013</v>
      </c>
      <c r="C245" s="24"/>
      <c r="H245" s="143">
        <f>+H230+H244</f>
        <v>152350000</v>
      </c>
      <c r="I245" s="142"/>
      <c r="J245" s="143">
        <f>+J230+J244</f>
        <v>154600000</v>
      </c>
    </row>
    <row r="246" spans="2:3" ht="27.75" customHeight="1" thickTop="1">
      <c r="B246" s="24" t="s">
        <v>182</v>
      </c>
      <c r="C246" s="24"/>
    </row>
    <row r="247" spans="1:10" ht="27.75" customHeight="1">
      <c r="A247" s="24" t="s">
        <v>222</v>
      </c>
      <c r="B247" s="24"/>
      <c r="C247" s="24"/>
      <c r="D247" s="24"/>
      <c r="E247" s="24"/>
      <c r="F247" s="25"/>
      <c r="G247" s="24"/>
      <c r="H247" s="24"/>
      <c r="I247" s="24"/>
      <c r="J247" s="24"/>
    </row>
    <row r="248" spans="2:3" ht="27.75" customHeight="1">
      <c r="B248" s="24" t="s">
        <v>695</v>
      </c>
      <c r="C248" s="24"/>
    </row>
    <row r="249" spans="1:10" ht="27.75" customHeight="1">
      <c r="A249" s="24" t="s">
        <v>398</v>
      </c>
      <c r="B249" s="24"/>
      <c r="C249" s="24"/>
      <c r="D249" s="24"/>
      <c r="E249" s="24"/>
      <c r="F249" s="25"/>
      <c r="G249" s="24"/>
      <c r="H249" s="24"/>
      <c r="I249" s="24"/>
      <c r="J249" s="24"/>
    </row>
    <row r="250" spans="1:10" ht="27.75" customHeight="1">
      <c r="A250" s="24" t="s">
        <v>820</v>
      </c>
      <c r="B250" s="24"/>
      <c r="C250" s="24"/>
      <c r="D250" s="24"/>
      <c r="E250" s="24"/>
      <c r="F250" s="25"/>
      <c r="G250" s="24"/>
      <c r="H250" s="24"/>
      <c r="I250" s="24"/>
      <c r="J250" s="24"/>
    </row>
    <row r="251" ht="27.75" customHeight="1">
      <c r="B251" s="24" t="s">
        <v>781</v>
      </c>
    </row>
    <row r="252" spans="2:3" ht="27.75" customHeight="1">
      <c r="B252" s="25" t="s">
        <v>980</v>
      </c>
      <c r="C252" s="24" t="s">
        <v>366</v>
      </c>
    </row>
    <row r="253" spans="2:3" ht="27.75" customHeight="1">
      <c r="B253" s="25" t="s">
        <v>786</v>
      </c>
      <c r="C253" s="24" t="s">
        <v>782</v>
      </c>
    </row>
    <row r="254" spans="1:10" s="24" customFormat="1" ht="27.75" customHeight="1">
      <c r="A254" s="8"/>
      <c r="B254" s="25" t="s">
        <v>787</v>
      </c>
      <c r="C254" s="24" t="s">
        <v>783</v>
      </c>
      <c r="D254" s="8"/>
      <c r="E254" s="8"/>
      <c r="F254" s="125"/>
      <c r="G254" s="8"/>
      <c r="H254" s="8"/>
      <c r="I254" s="8"/>
      <c r="J254" s="8"/>
    </row>
    <row r="255" spans="2:3" ht="27.75" customHeight="1">
      <c r="B255" s="25" t="s">
        <v>788</v>
      </c>
      <c r="C255" s="24" t="s">
        <v>784</v>
      </c>
    </row>
    <row r="256" spans="1:10" s="24" customFormat="1" ht="27.75" customHeight="1">
      <c r="A256" s="8"/>
      <c r="B256" s="25" t="s">
        <v>789</v>
      </c>
      <c r="C256" s="24" t="s">
        <v>785</v>
      </c>
      <c r="D256" s="8"/>
      <c r="E256" s="8"/>
      <c r="F256" s="125"/>
      <c r="G256" s="8"/>
      <c r="H256" s="8"/>
      <c r="I256" s="8"/>
      <c r="J256" s="8"/>
    </row>
    <row r="257" spans="1:10" s="24" customFormat="1" ht="27.75" customHeight="1">
      <c r="A257" s="8"/>
      <c r="B257" s="25" t="s">
        <v>887</v>
      </c>
      <c r="C257" s="54" t="s">
        <v>889</v>
      </c>
      <c r="D257" s="8"/>
      <c r="E257" s="8"/>
      <c r="F257" s="125"/>
      <c r="G257" s="8"/>
      <c r="H257" s="8"/>
      <c r="I257" s="8"/>
      <c r="J257" s="8"/>
    </row>
    <row r="258" spans="1:10" s="24" customFormat="1" ht="27.75" customHeight="1">
      <c r="A258" s="8"/>
      <c r="B258" s="25"/>
      <c r="C258" s="54"/>
      <c r="D258" s="8"/>
      <c r="E258" s="8"/>
      <c r="F258" s="125"/>
      <c r="G258" s="8"/>
      <c r="H258" s="8"/>
      <c r="I258" s="8"/>
      <c r="J258" s="8"/>
    </row>
    <row r="259" spans="1:10" s="24" customFormat="1" ht="27.75" customHeight="1">
      <c r="A259" s="8"/>
      <c r="B259" s="25"/>
      <c r="C259" s="54"/>
      <c r="D259" s="8"/>
      <c r="E259" s="8"/>
      <c r="F259" s="125"/>
      <c r="G259" s="8"/>
      <c r="H259" s="8"/>
      <c r="I259" s="8"/>
      <c r="J259" s="8"/>
    </row>
    <row r="260" spans="1:10" s="24" customFormat="1" ht="27.75" customHeight="1">
      <c r="A260" s="8"/>
      <c r="B260" s="25"/>
      <c r="C260" s="54"/>
      <c r="D260" s="8"/>
      <c r="E260" s="8"/>
      <c r="F260" s="125"/>
      <c r="G260" s="8"/>
      <c r="H260" s="8"/>
      <c r="I260" s="8"/>
      <c r="J260" s="8"/>
    </row>
    <row r="261" spans="1:10" s="24" customFormat="1" ht="27.75" customHeight="1">
      <c r="A261" s="8"/>
      <c r="B261" s="25"/>
      <c r="C261" s="54"/>
      <c r="D261" s="8"/>
      <c r="E261" s="8"/>
      <c r="F261" s="125"/>
      <c r="G261" s="8"/>
      <c r="H261" s="8"/>
      <c r="I261" s="8"/>
      <c r="J261" s="8"/>
    </row>
    <row r="262" spans="1:10" s="24" customFormat="1" ht="27.75" customHeight="1">
      <c r="A262" s="8"/>
      <c r="B262" s="25"/>
      <c r="C262" s="54"/>
      <c r="D262" s="8"/>
      <c r="E262" s="8"/>
      <c r="F262" s="125"/>
      <c r="G262" s="8"/>
      <c r="H262" s="8"/>
      <c r="I262" s="8"/>
      <c r="J262" s="8"/>
    </row>
    <row r="263" spans="1:12" s="24" customFormat="1" ht="27.75" customHeight="1">
      <c r="A263" s="39" t="s">
        <v>676</v>
      </c>
      <c r="B263" s="40"/>
      <c r="C263" s="7"/>
      <c r="D263" s="7"/>
      <c r="E263" s="7"/>
      <c r="F263" s="7"/>
      <c r="G263" s="7"/>
      <c r="H263" s="7"/>
      <c r="I263" s="7"/>
      <c r="J263" s="41"/>
      <c r="K263" s="40"/>
      <c r="L263" s="40"/>
    </row>
    <row r="264" spans="1:10" ht="27.75" customHeight="1">
      <c r="A264" s="39" t="s">
        <v>677</v>
      </c>
      <c r="B264" s="40"/>
      <c r="C264" s="7"/>
      <c r="D264" s="7"/>
      <c r="E264" s="7"/>
      <c r="F264" s="7"/>
      <c r="G264" s="7"/>
      <c r="H264" s="7"/>
      <c r="I264" s="7"/>
      <c r="J264" s="41"/>
    </row>
    <row r="265" ht="27.75" customHeight="1"/>
  </sheetData>
  <sheetProtection/>
  <mergeCells count="4">
    <mergeCell ref="H46:J46"/>
    <mergeCell ref="G45:J45"/>
    <mergeCell ref="G22:J22"/>
    <mergeCell ref="H23:J23"/>
  </mergeCells>
  <printOptions horizontalCentered="1"/>
  <pageMargins left="0.5905511811023623" right="0.15748031496062992" top="0.5905511811023623" bottom="0.3937007874015748" header="0.2362204724409449" footer="0.1968503937007874"/>
  <pageSetup horizontalDpi="600" verticalDpi="600" orientation="portrait" paperSize="9" scale="84" r:id="rId1"/>
  <rowBreaks count="6" manualBreakCount="6">
    <brk id="39" max="13" man="1"/>
    <brk id="77" max="255" man="1"/>
    <brk id="117" max="255" man="1"/>
    <brk id="157" max="255" man="1"/>
    <brk id="199" max="255" man="1"/>
    <brk id="2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3"/>
  <sheetViews>
    <sheetView zoomScaleSheetLayoutView="85" zoomScalePageLayoutView="0" workbookViewId="0" topLeftCell="A1">
      <selection activeCell="F12" sqref="F12"/>
    </sheetView>
  </sheetViews>
  <sheetFormatPr defaultColWidth="9.140625" defaultRowHeight="25.5" customHeight="1"/>
  <cols>
    <col min="1" max="1" width="7.57421875" style="53" customWidth="1"/>
    <col min="2" max="2" width="5.8515625" style="53" customWidth="1"/>
    <col min="3" max="3" width="27.140625" style="53" customWidth="1"/>
    <col min="4" max="4" width="17.7109375" style="53" customWidth="1"/>
    <col min="5" max="5" width="1.7109375" style="53" customWidth="1"/>
    <col min="6" max="6" width="17.7109375" style="53" customWidth="1"/>
    <col min="7" max="7" width="1.7109375" style="53" customWidth="1"/>
    <col min="8" max="8" width="17.7109375" style="53" customWidth="1"/>
    <col min="9" max="9" width="1.7109375" style="53" customWidth="1"/>
    <col min="10" max="10" width="19.140625" style="53" customWidth="1"/>
    <col min="11" max="11" width="5.8515625" style="53" customWidth="1"/>
    <col min="12" max="12" width="0.85546875" style="53" customWidth="1"/>
    <col min="13" max="16384" width="9.140625" style="53" customWidth="1"/>
  </cols>
  <sheetData>
    <row r="1" spans="1:11" ht="24.75" customHeight="1">
      <c r="A1" s="665" t="s">
        <v>409</v>
      </c>
      <c r="B1" s="665"/>
      <c r="C1" s="665"/>
      <c r="D1" s="665"/>
      <c r="E1" s="665"/>
      <c r="F1" s="665"/>
      <c r="G1" s="665"/>
      <c r="H1" s="665"/>
      <c r="I1" s="665"/>
      <c r="J1" s="665"/>
      <c r="K1" s="52"/>
    </row>
    <row r="2" spans="1:11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ht="24.75" customHeight="1">
      <c r="A3" s="51" t="s">
        <v>544</v>
      </c>
    </row>
    <row r="4" spans="1:2" ht="24.75" customHeight="1">
      <c r="A4" s="53" t="s">
        <v>1016</v>
      </c>
      <c r="B4" s="53" t="s">
        <v>696</v>
      </c>
    </row>
    <row r="5" ht="24.75" customHeight="1">
      <c r="A5" s="53" t="s">
        <v>697</v>
      </c>
    </row>
    <row r="6" ht="24.75" customHeight="1">
      <c r="B6" s="53" t="s">
        <v>162</v>
      </c>
    </row>
    <row r="7" spans="1:10" ht="24.75" customHeight="1">
      <c r="A7" s="53" t="s">
        <v>247</v>
      </c>
      <c r="J7" s="208" t="s">
        <v>963</v>
      </c>
    </row>
    <row r="8" spans="2:10" s="209" customFormat="1" ht="24.75" customHeight="1">
      <c r="B8" s="210"/>
      <c r="C8" s="211"/>
      <c r="D8" s="211"/>
      <c r="E8" s="212"/>
      <c r="F8" s="212"/>
      <c r="G8" s="212"/>
      <c r="H8" s="213"/>
      <c r="I8" s="213" t="s">
        <v>243</v>
      </c>
      <c r="J8" s="213"/>
    </row>
    <row r="9" spans="2:11" s="209" customFormat="1" ht="24.75" customHeight="1">
      <c r="B9" s="210"/>
      <c r="C9" s="211"/>
      <c r="D9" s="211"/>
      <c r="E9" s="212"/>
      <c r="F9" s="212"/>
      <c r="G9" s="212"/>
      <c r="H9" s="667" t="s">
        <v>780</v>
      </c>
      <c r="I9" s="667"/>
      <c r="J9" s="667"/>
      <c r="K9" s="211"/>
    </row>
    <row r="10" spans="1:10" ht="24.75" customHeight="1">
      <c r="A10" s="51" t="s">
        <v>1017</v>
      </c>
      <c r="H10" s="214" t="s">
        <v>147</v>
      </c>
      <c r="I10" s="215"/>
      <c r="J10" s="216" t="s">
        <v>422</v>
      </c>
    </row>
    <row r="11" spans="2:10" ht="24.75" customHeight="1">
      <c r="B11" s="217" t="s">
        <v>420</v>
      </c>
      <c r="C11" s="217"/>
      <c r="D11" s="217"/>
      <c r="E11" s="217"/>
      <c r="F11" s="217"/>
      <c r="G11" s="217"/>
      <c r="H11" s="219">
        <v>304742518.24</v>
      </c>
      <c r="I11" s="218"/>
      <c r="J11" s="219">
        <v>244700134.15</v>
      </c>
    </row>
    <row r="12" spans="2:10" ht="24.75" customHeight="1">
      <c r="B12" s="217" t="s">
        <v>419</v>
      </c>
      <c r="C12" s="217"/>
      <c r="D12" s="217"/>
      <c r="E12" s="217"/>
      <c r="F12" s="217"/>
      <c r="G12" s="217"/>
      <c r="H12" s="219">
        <v>187334991.43</v>
      </c>
      <c r="I12" s="218"/>
      <c r="J12" s="219">
        <v>238641938.05</v>
      </c>
    </row>
    <row r="13" spans="2:10" ht="24.75" customHeight="1">
      <c r="B13" s="217" t="s">
        <v>364</v>
      </c>
      <c r="C13" s="217"/>
      <c r="D13" s="217"/>
      <c r="E13" s="217"/>
      <c r="F13" s="217"/>
      <c r="G13" s="217"/>
      <c r="H13" s="635">
        <v>38173260.19</v>
      </c>
      <c r="I13" s="218"/>
      <c r="J13" s="219">
        <v>36758263.3</v>
      </c>
    </row>
    <row r="14" spans="2:10" ht="24.75" customHeight="1">
      <c r="B14" s="217"/>
      <c r="C14" s="217"/>
      <c r="D14" s="217"/>
      <c r="E14" s="217"/>
      <c r="F14" s="217"/>
      <c r="G14" s="217"/>
      <c r="H14" s="219"/>
      <c r="I14" s="218"/>
      <c r="J14" s="219"/>
    </row>
    <row r="15" spans="4:11" ht="24.75" customHeight="1">
      <c r="D15" s="220"/>
      <c r="E15" s="221"/>
      <c r="F15" s="222"/>
      <c r="G15" s="61"/>
      <c r="H15" s="220"/>
      <c r="I15" s="221"/>
      <c r="J15" s="208" t="s">
        <v>963</v>
      </c>
      <c r="K15" s="220"/>
    </row>
    <row r="16" spans="4:11" ht="24.75" customHeight="1">
      <c r="D16" s="61"/>
      <c r="E16" s="223" t="s">
        <v>243</v>
      </c>
      <c r="F16" s="224"/>
      <c r="G16" s="224"/>
      <c r="K16" s="225"/>
    </row>
    <row r="17" spans="4:11" ht="24.75" customHeight="1">
      <c r="D17" s="225"/>
      <c r="E17" s="223" t="s">
        <v>780</v>
      </c>
      <c r="F17" s="225"/>
      <c r="G17" s="223"/>
      <c r="K17" s="61"/>
    </row>
    <row r="18" spans="4:10" ht="24.75" customHeight="1">
      <c r="D18" s="62"/>
      <c r="E18" s="226" t="s">
        <v>748</v>
      </c>
      <c r="F18" s="227"/>
      <c r="G18" s="228"/>
      <c r="H18" s="229"/>
      <c r="I18" s="230" t="s">
        <v>316</v>
      </c>
      <c r="J18" s="229"/>
    </row>
    <row r="19" spans="4:10" ht="24.75" customHeight="1">
      <c r="D19" s="214" t="s">
        <v>147</v>
      </c>
      <c r="E19" s="215"/>
      <c r="F19" s="214" t="s">
        <v>153</v>
      </c>
      <c r="G19" s="216"/>
      <c r="H19" s="207"/>
      <c r="I19" s="207"/>
      <c r="J19" s="207"/>
    </row>
    <row r="20" spans="1:11" ht="24.75" customHeight="1">
      <c r="A20" s="231" t="s">
        <v>1018</v>
      </c>
      <c r="B20" s="217"/>
      <c r="C20" s="217"/>
      <c r="D20" s="232"/>
      <c r="E20" s="233"/>
      <c r="F20" s="232"/>
      <c r="G20" s="210"/>
      <c r="H20" s="234"/>
      <c r="I20" s="234"/>
      <c r="J20" s="234"/>
      <c r="K20" s="217"/>
    </row>
    <row r="21" spans="1:11" ht="24.75" customHeight="1">
      <c r="A21" s="217"/>
      <c r="B21" s="217" t="s">
        <v>1019</v>
      </c>
      <c r="C21" s="217"/>
      <c r="D21" s="219">
        <v>182739.79</v>
      </c>
      <c r="E21" s="233"/>
      <c r="F21" s="219">
        <v>207945.27</v>
      </c>
      <c r="G21" s="235"/>
      <c r="H21" s="234" t="s">
        <v>317</v>
      </c>
      <c r="I21" s="234"/>
      <c r="J21" s="234"/>
      <c r="K21" s="235"/>
    </row>
    <row r="22" spans="1:11" ht="24.75" customHeight="1">
      <c r="A22" s="217"/>
      <c r="B22" s="217" t="s">
        <v>1020</v>
      </c>
      <c r="C22" s="217"/>
      <c r="D22" s="219">
        <v>411692940.59</v>
      </c>
      <c r="E22" s="233"/>
      <c r="F22" s="219">
        <v>395341481.12</v>
      </c>
      <c r="G22" s="236"/>
      <c r="H22" s="234" t="s">
        <v>318</v>
      </c>
      <c r="I22" s="234"/>
      <c r="J22" s="234"/>
      <c r="K22" s="235"/>
    </row>
    <row r="23" spans="1:11" ht="24.75" customHeight="1">
      <c r="A23" s="217"/>
      <c r="B23" s="217"/>
      <c r="C23" s="217"/>
      <c r="D23" s="235"/>
      <c r="E23" s="235"/>
      <c r="F23" s="235"/>
      <c r="G23" s="235"/>
      <c r="H23" s="234" t="s">
        <v>319</v>
      </c>
      <c r="I23" s="234"/>
      <c r="J23" s="234"/>
      <c r="K23" s="235"/>
    </row>
    <row r="24" spans="1:11" ht="24.75" customHeight="1">
      <c r="A24" s="217"/>
      <c r="B24" s="217"/>
      <c r="C24" s="217"/>
      <c r="D24" s="235"/>
      <c r="E24" s="235"/>
      <c r="F24" s="235"/>
      <c r="G24" s="235"/>
      <c r="H24" s="234" t="s">
        <v>320</v>
      </c>
      <c r="I24" s="234"/>
      <c r="J24" s="234"/>
      <c r="K24" s="235"/>
    </row>
    <row r="25" spans="1:11" ht="24.75" customHeight="1">
      <c r="A25" s="217"/>
      <c r="B25" s="217"/>
      <c r="C25" s="217"/>
      <c r="D25" s="235"/>
      <c r="E25" s="235"/>
      <c r="F25" s="235"/>
      <c r="G25" s="235"/>
      <c r="H25" s="234" t="s">
        <v>321</v>
      </c>
      <c r="I25" s="234"/>
      <c r="J25" s="234"/>
      <c r="K25" s="235"/>
    </row>
    <row r="26" spans="1:11" ht="24.75" customHeight="1">
      <c r="A26" s="217"/>
      <c r="B26" s="217"/>
      <c r="C26" s="217"/>
      <c r="D26" s="235"/>
      <c r="E26" s="235"/>
      <c r="F26" s="235"/>
      <c r="G26" s="235"/>
      <c r="H26" s="237" t="s">
        <v>322</v>
      </c>
      <c r="I26" s="234"/>
      <c r="J26" s="234"/>
      <c r="K26" s="235"/>
    </row>
    <row r="27" spans="1:11" ht="24.75" customHeight="1">
      <c r="A27" s="217"/>
      <c r="B27" s="217" t="s">
        <v>1021</v>
      </c>
      <c r="C27" s="217"/>
      <c r="D27" s="219">
        <v>19093000.3</v>
      </c>
      <c r="E27" s="233"/>
      <c r="F27" s="219">
        <v>23673490.68</v>
      </c>
      <c r="G27" s="236"/>
      <c r="H27" s="234" t="s">
        <v>399</v>
      </c>
      <c r="I27" s="234"/>
      <c r="J27" s="234"/>
      <c r="K27" s="235"/>
    </row>
    <row r="28" spans="1:11" ht="24.75" customHeight="1">
      <c r="A28" s="217"/>
      <c r="B28" s="217" t="s">
        <v>1022</v>
      </c>
      <c r="C28" s="217"/>
      <c r="D28" s="219">
        <v>5110000</v>
      </c>
      <c r="E28" s="233"/>
      <c r="F28" s="219">
        <v>4901444.91</v>
      </c>
      <c r="G28" s="236"/>
      <c r="H28" s="238" t="s">
        <v>323</v>
      </c>
      <c r="I28" s="234"/>
      <c r="J28" s="234"/>
      <c r="K28" s="235"/>
    </row>
    <row r="29" spans="1:11" ht="24.75" customHeight="1">
      <c r="A29" s="217"/>
      <c r="B29" s="217"/>
      <c r="C29" s="217"/>
      <c r="D29" s="235"/>
      <c r="E29" s="235"/>
      <c r="F29" s="235"/>
      <c r="G29" s="235"/>
      <c r="H29" s="238" t="s">
        <v>324</v>
      </c>
      <c r="I29" s="234"/>
      <c r="J29" s="234"/>
      <c r="K29" s="235"/>
    </row>
    <row r="30" spans="1:11" ht="24.75" customHeight="1">
      <c r="A30" s="217"/>
      <c r="B30" s="217" t="s">
        <v>1023</v>
      </c>
      <c r="C30" s="217"/>
      <c r="D30" s="219">
        <v>22567295.89</v>
      </c>
      <c r="E30" s="233"/>
      <c r="F30" s="219">
        <v>19423982.99</v>
      </c>
      <c r="G30" s="236"/>
      <c r="H30" s="234" t="s">
        <v>325</v>
      </c>
      <c r="I30" s="234"/>
      <c r="J30" s="234"/>
      <c r="K30" s="235"/>
    </row>
    <row r="31" spans="1:11" ht="24.75" customHeight="1">
      <c r="A31" s="217"/>
      <c r="B31" s="217"/>
      <c r="C31" s="217"/>
      <c r="D31" s="235"/>
      <c r="E31" s="235"/>
      <c r="F31" s="235"/>
      <c r="G31" s="235"/>
      <c r="H31" s="238" t="s">
        <v>326</v>
      </c>
      <c r="I31" s="234"/>
      <c r="J31" s="234"/>
      <c r="K31" s="235"/>
    </row>
    <row r="32" spans="1:11" ht="24.75" customHeight="1">
      <c r="A32" s="217"/>
      <c r="B32" s="217" t="s">
        <v>1024</v>
      </c>
      <c r="C32" s="217"/>
      <c r="D32" s="219">
        <v>15056443.6</v>
      </c>
      <c r="E32" s="233"/>
      <c r="F32" s="219">
        <v>15379449.85</v>
      </c>
      <c r="G32" s="236"/>
      <c r="H32" s="238" t="s">
        <v>698</v>
      </c>
      <c r="I32" s="234"/>
      <c r="J32" s="234"/>
      <c r="K32" s="235"/>
    </row>
    <row r="33" spans="1:11" ht="24.75" customHeight="1">
      <c r="A33" s="217"/>
      <c r="B33" s="217"/>
      <c r="C33" s="217"/>
      <c r="D33" s="236"/>
      <c r="E33" s="236"/>
      <c r="F33" s="236"/>
      <c r="G33" s="217"/>
      <c r="H33" s="238" t="s">
        <v>327</v>
      </c>
      <c r="I33" s="234"/>
      <c r="J33" s="234"/>
      <c r="K33" s="235"/>
    </row>
    <row r="34" spans="2:11" ht="24.75" customHeight="1">
      <c r="B34" s="217" t="s">
        <v>1025</v>
      </c>
      <c r="C34" s="217"/>
      <c r="D34" s="219">
        <v>8497150.81</v>
      </c>
      <c r="E34" s="233"/>
      <c r="F34" s="219">
        <v>6203520.87</v>
      </c>
      <c r="G34" s="236"/>
      <c r="H34" s="237" t="s">
        <v>328</v>
      </c>
      <c r="I34" s="234"/>
      <c r="J34" s="234"/>
      <c r="K34" s="235"/>
    </row>
    <row r="35" spans="2:11" ht="24.75" customHeight="1">
      <c r="B35" s="217"/>
      <c r="C35" s="217"/>
      <c r="D35" s="236"/>
      <c r="E35" s="236"/>
      <c r="F35" s="236"/>
      <c r="G35" s="217"/>
      <c r="H35" s="237" t="s">
        <v>699</v>
      </c>
      <c r="I35" s="234"/>
      <c r="J35" s="234"/>
      <c r="K35" s="235"/>
    </row>
    <row r="36" spans="2:11" ht="24.75" customHeight="1">
      <c r="B36" s="217"/>
      <c r="C36" s="217"/>
      <c r="D36" s="236"/>
      <c r="E36" s="236"/>
      <c r="F36" s="236"/>
      <c r="G36" s="217"/>
      <c r="H36" s="237" t="s">
        <v>700</v>
      </c>
      <c r="I36" s="234"/>
      <c r="J36" s="234"/>
      <c r="K36" s="235"/>
    </row>
    <row r="37" spans="2:11" ht="24.75" customHeight="1">
      <c r="B37" s="217"/>
      <c r="C37" s="217"/>
      <c r="D37" s="236"/>
      <c r="E37" s="236"/>
      <c r="F37" s="236"/>
      <c r="G37" s="217"/>
      <c r="H37" s="237"/>
      <c r="I37" s="234"/>
      <c r="J37" s="234"/>
      <c r="K37" s="235"/>
    </row>
    <row r="38" spans="2:11" ht="24.75" customHeight="1">
      <c r="B38" s="217"/>
      <c r="C38" s="217"/>
      <c r="D38" s="236"/>
      <c r="E38" s="236"/>
      <c r="F38" s="236"/>
      <c r="G38" s="217"/>
      <c r="H38" s="237"/>
      <c r="I38" s="234"/>
      <c r="J38" s="234"/>
      <c r="K38" s="235"/>
    </row>
    <row r="39" spans="1:10" ht="24.75" customHeight="1">
      <c r="A39" s="38" t="s">
        <v>678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24.75" customHeight="1">
      <c r="A40" s="38" t="s">
        <v>679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1" ht="24.75" customHeight="1">
      <c r="A41" s="665" t="s">
        <v>433</v>
      </c>
      <c r="B41" s="665"/>
      <c r="C41" s="665"/>
      <c r="D41" s="665"/>
      <c r="E41" s="665"/>
      <c r="F41" s="665"/>
      <c r="G41" s="665"/>
      <c r="H41" s="665"/>
      <c r="I41" s="665"/>
      <c r="J41" s="665"/>
      <c r="K41" s="52"/>
    </row>
    <row r="42" spans="1:11" ht="24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0" ht="24.75" customHeight="1">
      <c r="A43" s="51" t="s">
        <v>545</v>
      </c>
      <c r="B43" s="239"/>
      <c r="C43" s="239"/>
      <c r="D43" s="239"/>
      <c r="E43" s="239"/>
      <c r="F43" s="239"/>
      <c r="G43" s="239"/>
      <c r="H43" s="240"/>
      <c r="J43" s="208" t="s">
        <v>963</v>
      </c>
    </row>
    <row r="44" spans="1:11" ht="24.75" customHeight="1">
      <c r="A44" s="51"/>
      <c r="B44" s="239"/>
      <c r="C44" s="239"/>
      <c r="D44" s="224" t="s">
        <v>243</v>
      </c>
      <c r="E44" s="224"/>
      <c r="F44" s="224"/>
      <c r="G44" s="239"/>
      <c r="K44" s="225"/>
    </row>
    <row r="45" spans="1:11" ht="24.75" customHeight="1">
      <c r="A45" s="51"/>
      <c r="B45" s="239"/>
      <c r="C45" s="239"/>
      <c r="D45" s="666" t="s">
        <v>780</v>
      </c>
      <c r="E45" s="666"/>
      <c r="F45" s="666"/>
      <c r="G45" s="239"/>
      <c r="K45" s="61"/>
    </row>
    <row r="46" spans="1:10" ht="24.75" customHeight="1">
      <c r="A46" s="51"/>
      <c r="B46" s="239"/>
      <c r="C46" s="239"/>
      <c r="D46" s="227" t="s">
        <v>748</v>
      </c>
      <c r="E46" s="227"/>
      <c r="F46" s="227"/>
      <c r="G46" s="239"/>
      <c r="H46" s="229"/>
      <c r="I46" s="230" t="s">
        <v>316</v>
      </c>
      <c r="J46" s="229"/>
    </row>
    <row r="47" spans="1:10" ht="24.75" customHeight="1">
      <c r="A47" s="51"/>
      <c r="B47" s="239"/>
      <c r="C47" s="239"/>
      <c r="D47" s="214" t="s">
        <v>147</v>
      </c>
      <c r="E47" s="215"/>
      <c r="F47" s="214" t="s">
        <v>153</v>
      </c>
      <c r="G47" s="239"/>
      <c r="H47" s="207"/>
      <c r="I47" s="207"/>
      <c r="J47" s="207"/>
    </row>
    <row r="48" spans="1:10" ht="24.75" customHeight="1">
      <c r="A48" s="51" t="s">
        <v>346</v>
      </c>
      <c r="B48" s="239"/>
      <c r="C48" s="239"/>
      <c r="D48" s="241"/>
      <c r="E48" s="241"/>
      <c r="F48" s="241"/>
      <c r="G48" s="239"/>
      <c r="H48" s="207"/>
      <c r="I48" s="207"/>
      <c r="J48" s="207"/>
    </row>
    <row r="49" spans="2:11" ht="24.75" customHeight="1">
      <c r="B49" s="217" t="s">
        <v>248</v>
      </c>
      <c r="C49" s="217"/>
      <c r="D49" s="636">
        <v>6483171.05</v>
      </c>
      <c r="E49" s="242"/>
      <c r="F49" s="636">
        <v>6602194.93</v>
      </c>
      <c r="G49" s="236"/>
      <c r="H49" s="234" t="s">
        <v>183</v>
      </c>
      <c r="I49" s="234"/>
      <c r="J49" s="234"/>
      <c r="K49" s="235"/>
    </row>
    <row r="50" spans="2:11" ht="24.75" customHeight="1">
      <c r="B50" s="217"/>
      <c r="C50" s="217"/>
      <c r="D50" s="242"/>
      <c r="E50" s="242"/>
      <c r="F50" s="242"/>
      <c r="G50" s="217"/>
      <c r="H50" s="237" t="s">
        <v>330</v>
      </c>
      <c r="I50" s="234"/>
      <c r="J50" s="234"/>
      <c r="K50" s="235"/>
    </row>
    <row r="51" spans="2:11" ht="24.75" customHeight="1">
      <c r="B51" s="217" t="s">
        <v>134</v>
      </c>
      <c r="C51" s="217"/>
      <c r="D51" s="636">
        <v>15856681.54</v>
      </c>
      <c r="E51" s="242"/>
      <c r="F51" s="636">
        <v>10889565</v>
      </c>
      <c r="G51" s="236"/>
      <c r="H51" s="234" t="s">
        <v>331</v>
      </c>
      <c r="I51" s="234"/>
      <c r="J51" s="234"/>
      <c r="K51" s="235"/>
    </row>
    <row r="52" spans="2:11" ht="24.75" customHeight="1">
      <c r="B52" s="217" t="s">
        <v>749</v>
      </c>
      <c r="C52" s="217"/>
      <c r="D52" s="636">
        <v>16430267</v>
      </c>
      <c r="E52" s="242"/>
      <c r="F52" s="636">
        <v>32289333</v>
      </c>
      <c r="G52" s="236"/>
      <c r="H52" s="234" t="s">
        <v>376</v>
      </c>
      <c r="I52" s="234"/>
      <c r="J52" s="234"/>
      <c r="K52" s="235"/>
    </row>
    <row r="53" spans="2:11" ht="24.75" customHeight="1">
      <c r="B53" s="217" t="s">
        <v>750</v>
      </c>
      <c r="C53" s="217"/>
      <c r="D53" s="242"/>
      <c r="E53" s="242"/>
      <c r="F53" s="242"/>
      <c r="G53" s="217"/>
      <c r="H53" s="217"/>
      <c r="I53" s="243"/>
      <c r="J53" s="243"/>
      <c r="K53" s="220"/>
    </row>
    <row r="54" spans="2:11" ht="24.75" customHeight="1">
      <c r="B54" s="217" t="s">
        <v>377</v>
      </c>
      <c r="C54" s="217"/>
      <c r="D54" s="636">
        <v>96525000</v>
      </c>
      <c r="E54" s="242"/>
      <c r="F54" s="636">
        <v>4950000</v>
      </c>
      <c r="G54" s="236"/>
      <c r="H54" s="234" t="s">
        <v>332</v>
      </c>
      <c r="I54" s="243"/>
      <c r="J54" s="243"/>
      <c r="K54" s="220"/>
    </row>
    <row r="55" spans="2:11" ht="24.75" customHeight="1">
      <c r="B55" s="217" t="s">
        <v>388</v>
      </c>
      <c r="C55" s="217"/>
      <c r="D55" s="636">
        <v>0</v>
      </c>
      <c r="E55" s="242"/>
      <c r="F55" s="636">
        <v>36085362.13</v>
      </c>
      <c r="G55" s="236"/>
      <c r="H55" s="234" t="s">
        <v>400</v>
      </c>
      <c r="I55" s="243"/>
      <c r="J55" s="243"/>
      <c r="K55" s="220"/>
    </row>
    <row r="56" spans="1:10" ht="24.75" customHeight="1">
      <c r="A56" s="244"/>
      <c r="B56" s="244"/>
      <c r="C56" s="244"/>
      <c r="D56" s="220"/>
      <c r="E56" s="221"/>
      <c r="F56" s="220"/>
      <c r="G56" s="245"/>
      <c r="H56" s="234"/>
      <c r="I56" s="246"/>
      <c r="J56" s="247" t="s">
        <v>963</v>
      </c>
    </row>
    <row r="57" spans="1:10" ht="24.75" customHeight="1">
      <c r="A57" s="244"/>
      <c r="B57" s="244"/>
      <c r="C57" s="244"/>
      <c r="D57" s="213"/>
      <c r="E57" s="213" t="s">
        <v>243</v>
      </c>
      <c r="F57" s="224"/>
      <c r="G57" s="225"/>
      <c r="H57" s="244"/>
      <c r="I57" s="244"/>
      <c r="J57" s="244"/>
    </row>
    <row r="58" spans="1:10" ht="24.75" customHeight="1">
      <c r="A58" s="244"/>
      <c r="B58" s="244"/>
      <c r="C58" s="244"/>
      <c r="D58" s="225"/>
      <c r="E58" s="223" t="s">
        <v>780</v>
      </c>
      <c r="F58" s="225"/>
      <c r="G58" s="245"/>
      <c r="H58" s="244"/>
      <c r="I58" s="244"/>
      <c r="J58" s="244"/>
    </row>
    <row r="59" spans="1:10" ht="24.75" customHeight="1">
      <c r="A59" s="244"/>
      <c r="B59" s="244"/>
      <c r="C59" s="244"/>
      <c r="D59" s="226"/>
      <c r="E59" s="226" t="s">
        <v>160</v>
      </c>
      <c r="F59" s="226"/>
      <c r="G59" s="244"/>
      <c r="H59" s="229"/>
      <c r="I59" s="230" t="s">
        <v>316</v>
      </c>
      <c r="J59" s="229"/>
    </row>
    <row r="60" spans="1:10" ht="24.75" customHeight="1">
      <c r="A60" s="244"/>
      <c r="B60" s="244"/>
      <c r="C60" s="244"/>
      <c r="D60" s="214" t="s">
        <v>147</v>
      </c>
      <c r="E60" s="215"/>
      <c r="F60" s="214" t="s">
        <v>153</v>
      </c>
      <c r="G60" s="244"/>
      <c r="H60" s="207"/>
      <c r="I60" s="207"/>
      <c r="J60" s="207"/>
    </row>
    <row r="61" spans="1:10" ht="24.75" customHeight="1">
      <c r="A61" s="248" t="s">
        <v>1018</v>
      </c>
      <c r="B61" s="244"/>
      <c r="C61" s="244"/>
      <c r="D61" s="249"/>
      <c r="E61" s="250"/>
      <c r="F61" s="249"/>
      <c r="G61" s="251"/>
      <c r="H61" s="207"/>
      <c r="I61" s="207"/>
      <c r="J61" s="207"/>
    </row>
    <row r="62" spans="1:10" ht="24.75" customHeight="1">
      <c r="A62" s="244"/>
      <c r="B62" s="244" t="s">
        <v>1019</v>
      </c>
      <c r="C62" s="244"/>
      <c r="D62" s="219">
        <v>567356.3</v>
      </c>
      <c r="E62" s="233"/>
      <c r="F62" s="219">
        <v>639268.41</v>
      </c>
      <c r="G62" s="235"/>
      <c r="H62" s="207" t="s">
        <v>317</v>
      </c>
      <c r="I62" s="207"/>
      <c r="J62" s="207"/>
    </row>
    <row r="63" spans="1:10" ht="24.75" customHeight="1">
      <c r="A63" s="244"/>
      <c r="B63" s="244" t="s">
        <v>1020</v>
      </c>
      <c r="C63" s="244"/>
      <c r="D63" s="219">
        <v>1215920996.55</v>
      </c>
      <c r="E63" s="233"/>
      <c r="F63" s="219">
        <v>1069643810.88</v>
      </c>
      <c r="G63" s="235"/>
      <c r="H63" s="207" t="s">
        <v>318</v>
      </c>
      <c r="I63" s="252"/>
      <c r="J63" s="252"/>
    </row>
    <row r="64" spans="1:10" ht="24.75" customHeight="1">
      <c r="A64" s="244"/>
      <c r="B64" s="244"/>
      <c r="C64" s="244"/>
      <c r="D64" s="235"/>
      <c r="E64" s="235"/>
      <c r="F64" s="235"/>
      <c r="G64" s="235"/>
      <c r="H64" s="207" t="s">
        <v>319</v>
      </c>
      <c r="I64" s="252"/>
      <c r="J64" s="252"/>
    </row>
    <row r="65" spans="1:10" ht="24.75" customHeight="1">
      <c r="A65" s="244"/>
      <c r="B65" s="244"/>
      <c r="C65" s="244"/>
      <c r="D65" s="235"/>
      <c r="E65" s="235"/>
      <c r="F65" s="235"/>
      <c r="G65" s="235"/>
      <c r="H65" s="207" t="s">
        <v>320</v>
      </c>
      <c r="I65" s="252"/>
      <c r="J65" s="252"/>
    </row>
    <row r="66" spans="1:10" ht="24.75" customHeight="1">
      <c r="A66" s="244"/>
      <c r="B66" s="244"/>
      <c r="C66" s="244"/>
      <c r="D66" s="235"/>
      <c r="E66" s="235"/>
      <c r="F66" s="235"/>
      <c r="G66" s="235"/>
      <c r="H66" s="207" t="s">
        <v>321</v>
      </c>
      <c r="I66" s="252"/>
      <c r="J66" s="252"/>
    </row>
    <row r="67" spans="1:10" ht="24.75" customHeight="1">
      <c r="A67" s="244"/>
      <c r="B67" s="244"/>
      <c r="C67" s="244"/>
      <c r="D67" s="235"/>
      <c r="E67" s="235"/>
      <c r="F67" s="235"/>
      <c r="G67" s="235"/>
      <c r="H67" s="237" t="s">
        <v>322</v>
      </c>
      <c r="I67" s="252"/>
      <c r="J67" s="252"/>
    </row>
    <row r="68" spans="1:10" ht="24.75" customHeight="1">
      <c r="A68" s="244"/>
      <c r="B68" s="244" t="s">
        <v>1021</v>
      </c>
      <c r="C68" s="244"/>
      <c r="D68" s="219">
        <v>64046613.25</v>
      </c>
      <c r="E68" s="233"/>
      <c r="F68" s="219">
        <v>68803071.52</v>
      </c>
      <c r="G68" s="235"/>
      <c r="H68" s="207" t="s">
        <v>515</v>
      </c>
      <c r="I68" s="207"/>
      <c r="J68" s="207"/>
    </row>
    <row r="69" spans="1:10" ht="24.75" customHeight="1">
      <c r="A69" s="244"/>
      <c r="B69" s="244" t="s">
        <v>1022</v>
      </c>
      <c r="C69" s="244"/>
      <c r="D69" s="219">
        <v>15418000</v>
      </c>
      <c r="E69" s="233"/>
      <c r="F69" s="219">
        <v>17532402.08</v>
      </c>
      <c r="G69" s="235"/>
      <c r="H69" s="238" t="s">
        <v>323</v>
      </c>
      <c r="I69" s="252"/>
      <c r="J69" s="252"/>
    </row>
    <row r="70" spans="1:10" ht="24.75" customHeight="1">
      <c r="A70" s="244"/>
      <c r="B70" s="244"/>
      <c r="C70" s="244"/>
      <c r="D70" s="235"/>
      <c r="E70" s="235"/>
      <c r="F70" s="235"/>
      <c r="G70" s="235"/>
      <c r="H70" s="238" t="s">
        <v>324</v>
      </c>
      <c r="I70" s="252"/>
      <c r="J70" s="252"/>
    </row>
    <row r="71" spans="1:10" ht="24.75" customHeight="1">
      <c r="A71" s="244"/>
      <c r="B71" s="244" t="s">
        <v>1023</v>
      </c>
      <c r="C71" s="244"/>
      <c r="D71" s="219">
        <v>62950511.33</v>
      </c>
      <c r="E71" s="233"/>
      <c r="F71" s="219">
        <v>51420908.77</v>
      </c>
      <c r="G71" s="235"/>
      <c r="H71" s="207" t="s">
        <v>325</v>
      </c>
      <c r="I71" s="252"/>
      <c r="J71" s="252"/>
    </row>
    <row r="72" spans="1:10" ht="24.75" customHeight="1">
      <c r="A72" s="244"/>
      <c r="B72" s="244"/>
      <c r="C72" s="244"/>
      <c r="D72" s="235"/>
      <c r="E72" s="235"/>
      <c r="F72" s="235"/>
      <c r="G72" s="235"/>
      <c r="H72" s="238" t="s">
        <v>326</v>
      </c>
      <c r="I72" s="252"/>
      <c r="J72" s="252"/>
    </row>
    <row r="73" spans="1:10" ht="24.75" customHeight="1">
      <c r="A73" s="244"/>
      <c r="B73" s="244" t="s">
        <v>1024</v>
      </c>
      <c r="C73" s="244"/>
      <c r="D73" s="219">
        <v>44745078.66</v>
      </c>
      <c r="E73" s="233"/>
      <c r="F73" s="219">
        <v>44091020.2</v>
      </c>
      <c r="G73" s="235"/>
      <c r="H73" s="238" t="s">
        <v>516</v>
      </c>
      <c r="I73" s="252"/>
      <c r="J73" s="252"/>
    </row>
    <row r="74" spans="1:10" ht="24.75" customHeight="1">
      <c r="A74" s="244"/>
      <c r="B74" s="244"/>
      <c r="C74" s="244"/>
      <c r="D74" s="235"/>
      <c r="E74" s="235"/>
      <c r="F74" s="235"/>
      <c r="G74" s="235"/>
      <c r="H74" s="238" t="s">
        <v>327</v>
      </c>
      <c r="I74" s="252"/>
      <c r="J74" s="252"/>
    </row>
    <row r="75" spans="1:10" ht="24.75" customHeight="1">
      <c r="A75" s="244"/>
      <c r="B75" s="244" t="s">
        <v>1025</v>
      </c>
      <c r="C75" s="244"/>
      <c r="D75" s="219">
        <v>26211629.12</v>
      </c>
      <c r="E75" s="253"/>
      <c r="F75" s="219">
        <v>19741580.27</v>
      </c>
      <c r="G75" s="235"/>
      <c r="H75" s="237" t="s">
        <v>328</v>
      </c>
      <c r="I75" s="252"/>
      <c r="J75" s="252"/>
    </row>
    <row r="76" spans="1:10" ht="24.75" customHeight="1">
      <c r="A76" s="244"/>
      <c r="B76" s="244"/>
      <c r="C76" s="244"/>
      <c r="D76" s="254"/>
      <c r="E76" s="254"/>
      <c r="F76" s="254"/>
      <c r="G76" s="235"/>
      <c r="H76" s="237" t="s">
        <v>517</v>
      </c>
      <c r="I76" s="252"/>
      <c r="J76" s="252"/>
    </row>
    <row r="77" spans="1:10" ht="24.75" customHeight="1">
      <c r="A77" s="244"/>
      <c r="B77" s="244"/>
      <c r="C77" s="244"/>
      <c r="D77" s="254"/>
      <c r="E77" s="254"/>
      <c r="F77" s="254"/>
      <c r="G77" s="235"/>
      <c r="H77" s="237" t="s">
        <v>518</v>
      </c>
      <c r="I77" s="252"/>
      <c r="J77" s="252"/>
    </row>
    <row r="78" spans="1:10" ht="24.75" customHeight="1">
      <c r="A78" s="244"/>
      <c r="B78" s="244"/>
      <c r="C78" s="244"/>
      <c r="D78" s="254"/>
      <c r="E78" s="254"/>
      <c r="F78" s="254"/>
      <c r="G78" s="235"/>
      <c r="H78" s="237"/>
      <c r="I78" s="252"/>
      <c r="J78" s="252"/>
    </row>
    <row r="79" spans="1:10" ht="24.75" customHeight="1">
      <c r="A79" s="244"/>
      <c r="B79" s="244"/>
      <c r="C79" s="244"/>
      <c r="D79" s="235"/>
      <c r="E79" s="235"/>
      <c r="F79" s="235"/>
      <c r="G79" s="235"/>
      <c r="H79" s="237"/>
      <c r="I79" s="252"/>
      <c r="J79" s="252"/>
    </row>
    <row r="80" spans="1:10" ht="24.75" customHeight="1">
      <c r="A80" s="38" t="s">
        <v>678</v>
      </c>
      <c r="B80" s="38"/>
      <c r="C80" s="38"/>
      <c r="D80" s="38"/>
      <c r="E80" s="38"/>
      <c r="F80" s="38"/>
      <c r="G80" s="38"/>
      <c r="H80" s="38"/>
      <c r="I80" s="38"/>
      <c r="J80" s="38"/>
    </row>
    <row r="81" spans="1:11" ht="24.75" customHeight="1">
      <c r="A81" s="38" t="s">
        <v>679</v>
      </c>
      <c r="B81" s="38"/>
      <c r="C81" s="38"/>
      <c r="D81" s="38"/>
      <c r="E81" s="38"/>
      <c r="F81" s="38"/>
      <c r="G81" s="38"/>
      <c r="H81" s="38"/>
      <c r="I81" s="38"/>
      <c r="J81" s="38"/>
      <c r="K81" s="25"/>
    </row>
    <row r="82" spans="1:10" ht="24" customHeight="1">
      <c r="A82" s="665" t="s">
        <v>660</v>
      </c>
      <c r="B82" s="665"/>
      <c r="C82" s="665"/>
      <c r="D82" s="665"/>
      <c r="E82" s="665"/>
      <c r="F82" s="665"/>
      <c r="G82" s="665"/>
      <c r="H82" s="665"/>
      <c r="I82" s="665"/>
      <c r="J82" s="665"/>
    </row>
    <row r="83" spans="1:10" ht="24" customHeight="1">
      <c r="A83" s="239"/>
      <c r="B83" s="239"/>
      <c r="C83" s="239"/>
      <c r="D83" s="239"/>
      <c r="E83" s="239"/>
      <c r="F83" s="239"/>
      <c r="G83" s="239"/>
      <c r="H83" s="239"/>
      <c r="I83" s="239"/>
      <c r="J83" s="239"/>
    </row>
    <row r="84" spans="1:10" ht="24" customHeight="1">
      <c r="A84" s="248" t="s">
        <v>545</v>
      </c>
      <c r="B84" s="255"/>
      <c r="C84" s="255"/>
      <c r="D84" s="255"/>
      <c r="E84" s="255"/>
      <c r="F84" s="255"/>
      <c r="G84" s="255"/>
      <c r="H84" s="256"/>
      <c r="I84" s="244"/>
      <c r="J84" s="247" t="s">
        <v>963</v>
      </c>
    </row>
    <row r="85" spans="1:10" ht="23.25">
      <c r="A85" s="248"/>
      <c r="B85" s="255"/>
      <c r="C85" s="255"/>
      <c r="D85" s="224"/>
      <c r="E85" s="213" t="s">
        <v>243</v>
      </c>
      <c r="F85" s="224"/>
      <c r="G85" s="225"/>
      <c r="H85" s="244"/>
      <c r="I85" s="244"/>
      <c r="J85" s="244"/>
    </row>
    <row r="86" spans="1:10" ht="23.25">
      <c r="A86" s="248"/>
      <c r="B86" s="255"/>
      <c r="C86" s="255"/>
      <c r="D86" s="225"/>
      <c r="E86" s="223" t="s">
        <v>780</v>
      </c>
      <c r="F86" s="225"/>
      <c r="G86" s="245"/>
      <c r="H86" s="244"/>
      <c r="I86" s="244"/>
      <c r="J86" s="244"/>
    </row>
    <row r="87" spans="1:10" ht="23.25">
      <c r="A87" s="248"/>
      <c r="B87" s="255"/>
      <c r="C87" s="255"/>
      <c r="D87" s="226"/>
      <c r="E87" s="226" t="s">
        <v>160</v>
      </c>
      <c r="F87" s="226"/>
      <c r="G87" s="244"/>
      <c r="H87" s="229"/>
      <c r="I87" s="230" t="s">
        <v>316</v>
      </c>
      <c r="J87" s="229"/>
    </row>
    <row r="88" spans="1:10" ht="23.25">
      <c r="A88" s="248"/>
      <c r="B88" s="255"/>
      <c r="C88" s="255"/>
      <c r="D88" s="214" t="s">
        <v>147</v>
      </c>
      <c r="E88" s="215"/>
      <c r="F88" s="214" t="s">
        <v>153</v>
      </c>
      <c r="G88" s="244"/>
      <c r="H88" s="207"/>
      <c r="I88" s="207"/>
      <c r="J88" s="207"/>
    </row>
    <row r="89" spans="1:10" ht="23.25">
      <c r="A89" s="248" t="s">
        <v>346</v>
      </c>
      <c r="B89" s="255"/>
      <c r="C89" s="255"/>
      <c r="D89" s="257"/>
      <c r="E89" s="258"/>
      <c r="F89" s="257"/>
      <c r="G89" s="244"/>
      <c r="H89" s="207"/>
      <c r="I89" s="207"/>
      <c r="J89" s="207"/>
    </row>
    <row r="90" spans="1:10" ht="23.25">
      <c r="A90" s="244"/>
      <c r="B90" s="244" t="s">
        <v>248</v>
      </c>
      <c r="C90" s="244"/>
      <c r="D90" s="637">
        <v>19035342.26</v>
      </c>
      <c r="E90" s="259"/>
      <c r="F90" s="637">
        <v>19613509.65</v>
      </c>
      <c r="G90" s="235"/>
      <c r="H90" s="207" t="s">
        <v>329</v>
      </c>
      <c r="I90" s="252"/>
      <c r="J90" s="252"/>
    </row>
    <row r="91" spans="1:10" ht="23.25">
      <c r="A91" s="244"/>
      <c r="B91" s="244"/>
      <c r="C91" s="244"/>
      <c r="D91" s="260"/>
      <c r="E91" s="260"/>
      <c r="F91" s="260"/>
      <c r="G91" s="235"/>
      <c r="H91" s="237" t="s">
        <v>330</v>
      </c>
      <c r="I91" s="252"/>
      <c r="J91" s="252"/>
    </row>
    <row r="92" spans="1:10" ht="23.25">
      <c r="A92" s="244"/>
      <c r="B92" s="244" t="s">
        <v>134</v>
      </c>
      <c r="C92" s="244"/>
      <c r="D92" s="637">
        <v>43015831.54</v>
      </c>
      <c r="E92" s="259"/>
      <c r="F92" s="637">
        <v>25955415</v>
      </c>
      <c r="G92" s="235"/>
      <c r="H92" s="234" t="s">
        <v>331</v>
      </c>
      <c r="I92" s="252"/>
      <c r="J92" s="252"/>
    </row>
    <row r="93" spans="1:10" ht="23.25">
      <c r="A93" s="244"/>
      <c r="B93" s="244" t="s">
        <v>749</v>
      </c>
      <c r="C93" s="244"/>
      <c r="D93" s="637">
        <v>47771555.89</v>
      </c>
      <c r="E93" s="259"/>
      <c r="F93" s="637">
        <v>32378833</v>
      </c>
      <c r="G93" s="235"/>
      <c r="H93" s="234" t="s">
        <v>376</v>
      </c>
      <c r="I93" s="252"/>
      <c r="J93" s="252"/>
    </row>
    <row r="94" spans="1:10" ht="23.25">
      <c r="A94" s="244"/>
      <c r="B94" s="244" t="s">
        <v>750</v>
      </c>
      <c r="C94" s="244"/>
      <c r="D94" s="260"/>
      <c r="E94" s="260"/>
      <c r="F94" s="260"/>
      <c r="G94" s="220"/>
      <c r="H94" s="244"/>
      <c r="I94" s="246"/>
      <c r="J94" s="246"/>
    </row>
    <row r="95" spans="1:10" ht="23.25">
      <c r="A95" s="244"/>
      <c r="B95" s="244" t="s">
        <v>377</v>
      </c>
      <c r="C95" s="244"/>
      <c r="D95" s="637">
        <v>96525000</v>
      </c>
      <c r="E95" s="259"/>
      <c r="F95" s="637">
        <v>126779000</v>
      </c>
      <c r="G95" s="220"/>
      <c r="H95" s="234" t="s">
        <v>332</v>
      </c>
      <c r="I95" s="246"/>
      <c r="J95" s="246"/>
    </row>
    <row r="96" spans="1:10" ht="23.25">
      <c r="A96" s="244"/>
      <c r="B96" s="244" t="s">
        <v>388</v>
      </c>
      <c r="C96" s="244"/>
      <c r="D96" s="637">
        <v>0</v>
      </c>
      <c r="E96" s="259"/>
      <c r="F96" s="637">
        <v>127876456.6</v>
      </c>
      <c r="G96" s="220"/>
      <c r="H96" s="234" t="s">
        <v>400</v>
      </c>
      <c r="I96" s="246"/>
      <c r="J96" s="246"/>
    </row>
    <row r="97" spans="1:10" ht="24" customHeight="1">
      <c r="A97" s="239"/>
      <c r="B97" s="239"/>
      <c r="C97" s="239"/>
      <c r="D97" s="261"/>
      <c r="E97" s="261"/>
      <c r="F97" s="261"/>
      <c r="G97" s="239"/>
      <c r="H97" s="239"/>
      <c r="I97" s="239"/>
      <c r="J97" s="208" t="s">
        <v>963</v>
      </c>
    </row>
    <row r="98" spans="2:10" ht="24" customHeight="1">
      <c r="B98" s="244"/>
      <c r="C98" s="244"/>
      <c r="D98" s="667" t="s">
        <v>243</v>
      </c>
      <c r="E98" s="667"/>
      <c r="F98" s="667"/>
      <c r="G98" s="667"/>
      <c r="H98" s="667"/>
      <c r="I98" s="667"/>
      <c r="J98" s="667"/>
    </row>
    <row r="99" spans="2:10" ht="24" customHeight="1">
      <c r="B99" s="262"/>
      <c r="C99" s="262"/>
      <c r="D99" s="263" t="s">
        <v>748</v>
      </c>
      <c r="E99" s="263"/>
      <c r="F99" s="263"/>
      <c r="G99" s="211"/>
      <c r="H99" s="668" t="s">
        <v>160</v>
      </c>
      <c r="I99" s="668"/>
      <c r="J99" s="668"/>
    </row>
    <row r="100" spans="2:10" ht="24" customHeight="1">
      <c r="B100" s="244"/>
      <c r="C100" s="244"/>
      <c r="D100" s="214" t="s">
        <v>147</v>
      </c>
      <c r="E100" s="215"/>
      <c r="F100" s="214" t="s">
        <v>153</v>
      </c>
      <c r="G100" s="211"/>
      <c r="H100" s="214" t="s">
        <v>147</v>
      </c>
      <c r="I100" s="215"/>
      <c r="J100" s="214" t="s">
        <v>153</v>
      </c>
    </row>
    <row r="101" spans="2:10" ht="24" customHeight="1">
      <c r="B101" s="244" t="s">
        <v>1026</v>
      </c>
      <c r="C101" s="244"/>
      <c r="D101" s="264">
        <v>9128669.54</v>
      </c>
      <c r="E101" s="265"/>
      <c r="F101" s="264">
        <v>11557915.75</v>
      </c>
      <c r="G101" s="245"/>
      <c r="H101" s="264">
        <v>210934107.49</v>
      </c>
      <c r="I101" s="266"/>
      <c r="J101" s="264">
        <v>198982904.04</v>
      </c>
    </row>
    <row r="102" spans="2:10" ht="7.5" customHeight="1">
      <c r="B102" s="244"/>
      <c r="C102" s="244"/>
      <c r="D102" s="244"/>
      <c r="E102" s="244"/>
      <c r="F102" s="244"/>
      <c r="G102" s="244"/>
      <c r="H102" s="267"/>
      <c r="I102" s="221"/>
      <c r="J102" s="267"/>
    </row>
    <row r="103" spans="2:10" ht="24" customHeight="1">
      <c r="B103" s="244"/>
      <c r="C103" s="244"/>
      <c r="D103" s="667" t="s">
        <v>779</v>
      </c>
      <c r="E103" s="667"/>
      <c r="F103" s="667"/>
      <c r="G103" s="667"/>
      <c r="H103" s="667"/>
      <c r="I103" s="667"/>
      <c r="J103" s="667"/>
    </row>
    <row r="104" spans="2:10" ht="24" customHeight="1">
      <c r="B104" s="262"/>
      <c r="C104" s="262"/>
      <c r="D104" s="263" t="s">
        <v>748</v>
      </c>
      <c r="E104" s="263"/>
      <c r="F104" s="263"/>
      <c r="G104" s="211"/>
      <c r="H104" s="668" t="s">
        <v>160</v>
      </c>
      <c r="I104" s="668"/>
      <c r="J104" s="668"/>
    </row>
    <row r="105" spans="2:10" ht="24" customHeight="1">
      <c r="B105" s="244"/>
      <c r="C105" s="244"/>
      <c r="D105" s="214" t="s">
        <v>147</v>
      </c>
      <c r="E105" s="215"/>
      <c r="F105" s="214" t="s">
        <v>153</v>
      </c>
      <c r="G105" s="211"/>
      <c r="H105" s="214" t="s">
        <v>147</v>
      </c>
      <c r="I105" s="215"/>
      <c r="J105" s="214" t="s">
        <v>153</v>
      </c>
    </row>
    <row r="106" spans="2:10" ht="24" customHeight="1">
      <c r="B106" s="244" t="s">
        <v>1026</v>
      </c>
      <c r="C106" s="244"/>
      <c r="D106" s="264">
        <v>88691151.34</v>
      </c>
      <c r="E106" s="265"/>
      <c r="F106" s="264">
        <v>79277651.55</v>
      </c>
      <c r="G106" s="245"/>
      <c r="H106" s="264">
        <v>735795263.69</v>
      </c>
      <c r="I106" s="266"/>
      <c r="J106" s="264">
        <v>654844273.42</v>
      </c>
    </row>
    <row r="107" spans="4:10" ht="9" customHeight="1">
      <c r="D107" s="638"/>
      <c r="E107" s="233"/>
      <c r="F107" s="638"/>
      <c r="G107" s="61"/>
      <c r="H107" s="219"/>
      <c r="I107" s="233"/>
      <c r="J107" s="219"/>
    </row>
    <row r="108" ht="24" customHeight="1">
      <c r="B108" s="53" t="s">
        <v>163</v>
      </c>
    </row>
    <row r="109" ht="24" customHeight="1">
      <c r="A109" s="53" t="s">
        <v>213</v>
      </c>
    </row>
    <row r="110" ht="24" customHeight="1">
      <c r="A110" s="53" t="s">
        <v>214</v>
      </c>
    </row>
    <row r="111" spans="1:10" ht="9" customHeight="1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</row>
    <row r="112" spans="1:10" ht="23.25">
      <c r="A112" s="248"/>
      <c r="B112" s="255"/>
      <c r="C112" s="255"/>
      <c r="D112" s="224"/>
      <c r="E112" s="213" t="s">
        <v>243</v>
      </c>
      <c r="F112" s="224"/>
      <c r="G112" s="225"/>
      <c r="H112" s="244"/>
      <c r="I112" s="244"/>
      <c r="J112" s="244"/>
    </row>
    <row r="113" spans="1:10" ht="23.25">
      <c r="A113" s="248"/>
      <c r="B113" s="255"/>
      <c r="C113" s="255"/>
      <c r="D113" s="225"/>
      <c r="E113" s="223" t="s">
        <v>780</v>
      </c>
      <c r="F113" s="225"/>
      <c r="G113" s="245"/>
      <c r="H113" s="244"/>
      <c r="I113" s="244"/>
      <c r="J113" s="244"/>
    </row>
    <row r="114" spans="4:10" ht="23.25">
      <c r="D114" s="62"/>
      <c r="E114" s="226" t="s">
        <v>748</v>
      </c>
      <c r="F114" s="226"/>
      <c r="G114" s="212"/>
      <c r="H114" s="229"/>
      <c r="I114" s="230" t="s">
        <v>316</v>
      </c>
      <c r="J114" s="229"/>
    </row>
    <row r="115" spans="4:10" ht="23.25">
      <c r="D115" s="214" t="s">
        <v>147</v>
      </c>
      <c r="E115" s="215"/>
      <c r="F115" s="214" t="s">
        <v>153</v>
      </c>
      <c r="G115" s="212"/>
      <c r="H115" s="207"/>
      <c r="I115" s="207"/>
      <c r="J115" s="207"/>
    </row>
    <row r="116" spans="1:10" ht="23.25">
      <c r="A116" s="51" t="s">
        <v>1027</v>
      </c>
      <c r="D116" s="61"/>
      <c r="H116" s="207"/>
      <c r="I116" s="207"/>
      <c r="J116" s="207"/>
    </row>
    <row r="117" spans="2:10" ht="23.25">
      <c r="B117" s="217" t="s">
        <v>751</v>
      </c>
      <c r="C117" s="217"/>
      <c r="D117" s="219">
        <v>480915839.06</v>
      </c>
      <c r="E117" s="233"/>
      <c r="F117" s="219">
        <v>442829706.36</v>
      </c>
      <c r="G117" s="217"/>
      <c r="H117" s="234" t="s">
        <v>333</v>
      </c>
      <c r="I117" s="234"/>
      <c r="J117" s="234"/>
    </row>
    <row r="118" spans="2:10" ht="23.25">
      <c r="B118" s="217"/>
      <c r="C118" s="217"/>
      <c r="D118" s="236"/>
      <c r="E118" s="236"/>
      <c r="F118" s="236"/>
      <c r="G118" s="217"/>
      <c r="H118" s="234" t="s">
        <v>334</v>
      </c>
      <c r="I118" s="234"/>
      <c r="J118" s="234"/>
    </row>
    <row r="119" spans="2:10" ht="23.25">
      <c r="B119" s="217" t="s">
        <v>752</v>
      </c>
      <c r="C119" s="217"/>
      <c r="D119" s="219">
        <v>3851712.11</v>
      </c>
      <c r="E119" s="233"/>
      <c r="F119" s="219">
        <v>2775982.91</v>
      </c>
      <c r="G119" s="217"/>
      <c r="H119" s="234" t="s">
        <v>335</v>
      </c>
      <c r="I119" s="234"/>
      <c r="J119" s="234"/>
    </row>
    <row r="120" spans="2:10" ht="23.25">
      <c r="B120" s="217" t="s">
        <v>1028</v>
      </c>
      <c r="C120" s="217"/>
      <c r="D120" s="219">
        <v>5677720.13</v>
      </c>
      <c r="E120" s="233"/>
      <c r="F120" s="219">
        <v>4386248.11</v>
      </c>
      <c r="G120" s="217"/>
      <c r="H120" s="234" t="s">
        <v>336</v>
      </c>
      <c r="I120" s="234"/>
      <c r="J120" s="234"/>
    </row>
    <row r="121" spans="2:10" ht="23.25">
      <c r="B121" s="217"/>
      <c r="C121" s="217"/>
      <c r="D121" s="236"/>
      <c r="E121" s="236"/>
      <c r="F121" s="236"/>
      <c r="G121" s="217"/>
      <c r="H121" s="234" t="s">
        <v>701</v>
      </c>
      <c r="I121" s="234"/>
      <c r="J121" s="234"/>
    </row>
    <row r="122" spans="2:10" ht="23.25">
      <c r="B122" s="217" t="s">
        <v>1029</v>
      </c>
      <c r="C122" s="217"/>
      <c r="D122" s="219">
        <v>4296803</v>
      </c>
      <c r="E122" s="233"/>
      <c r="F122" s="219">
        <v>3914182</v>
      </c>
      <c r="G122" s="217"/>
      <c r="H122" s="234" t="s">
        <v>337</v>
      </c>
      <c r="I122" s="234"/>
      <c r="J122" s="234"/>
    </row>
    <row r="123" spans="2:10" ht="23.25">
      <c r="B123" s="217"/>
      <c r="C123" s="217"/>
      <c r="D123" s="236"/>
      <c r="E123" s="236"/>
      <c r="F123" s="236"/>
      <c r="G123" s="217"/>
      <c r="H123" s="234" t="s">
        <v>338</v>
      </c>
      <c r="I123" s="234"/>
      <c r="J123" s="234"/>
    </row>
    <row r="124" spans="2:10" ht="24" customHeight="1">
      <c r="B124" s="217"/>
      <c r="C124" s="217"/>
      <c r="D124" s="236"/>
      <c r="E124" s="236"/>
      <c r="F124" s="236"/>
      <c r="G124" s="217"/>
      <c r="H124" s="234"/>
      <c r="I124" s="234"/>
      <c r="J124" s="234"/>
    </row>
    <row r="125" spans="1:10" ht="24" customHeight="1">
      <c r="A125" s="38" t="s">
        <v>678</v>
      </c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1" ht="24" customHeight="1">
      <c r="A126" s="38" t="s">
        <v>679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25"/>
    </row>
    <row r="127" spans="1:11" ht="25.5" customHeight="1">
      <c r="A127" s="665" t="s">
        <v>519</v>
      </c>
      <c r="B127" s="665"/>
      <c r="C127" s="665"/>
      <c r="D127" s="665"/>
      <c r="E127" s="665"/>
      <c r="F127" s="665"/>
      <c r="G127" s="665"/>
      <c r="H127" s="665"/>
      <c r="I127" s="665"/>
      <c r="J127" s="665"/>
      <c r="K127" s="52"/>
    </row>
    <row r="128" spans="1:11" ht="25.5" customHeight="1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52"/>
    </row>
    <row r="129" spans="1:11" ht="25.5" customHeight="1">
      <c r="A129" s="51" t="s">
        <v>545</v>
      </c>
      <c r="B129" s="239"/>
      <c r="C129" s="239"/>
      <c r="D129" s="239"/>
      <c r="E129" s="239"/>
      <c r="F129" s="239"/>
      <c r="G129" s="239"/>
      <c r="H129" s="240"/>
      <c r="J129" s="208" t="s">
        <v>963</v>
      </c>
      <c r="K129" s="52"/>
    </row>
    <row r="130" spans="4:6" ht="25.5" customHeight="1">
      <c r="D130" s="61"/>
      <c r="E130" s="223" t="s">
        <v>243</v>
      </c>
      <c r="F130" s="224"/>
    </row>
    <row r="131" spans="4:7" ht="25.5" customHeight="1">
      <c r="D131" s="225"/>
      <c r="E131" s="223" t="s">
        <v>780</v>
      </c>
      <c r="F131" s="225"/>
      <c r="G131" s="212"/>
    </row>
    <row r="132" spans="4:10" ht="25.5" customHeight="1">
      <c r="D132" s="62"/>
      <c r="E132" s="226" t="s">
        <v>748</v>
      </c>
      <c r="F132" s="226"/>
      <c r="G132" s="212"/>
      <c r="H132" s="229"/>
      <c r="I132" s="230" t="s">
        <v>316</v>
      </c>
      <c r="J132" s="229"/>
    </row>
    <row r="133" spans="4:10" ht="25.5" customHeight="1">
      <c r="D133" s="214" t="s">
        <v>147</v>
      </c>
      <c r="E133" s="215"/>
      <c r="F133" s="214" t="s">
        <v>153</v>
      </c>
      <c r="G133" s="212"/>
      <c r="H133" s="268"/>
      <c r="I133" s="269"/>
      <c r="J133" s="268"/>
    </row>
    <row r="134" spans="2:10" ht="25.5" customHeight="1">
      <c r="B134" s="217" t="s">
        <v>955</v>
      </c>
      <c r="C134" s="217"/>
      <c r="D134" s="219">
        <v>16301694.48</v>
      </c>
      <c r="E134" s="233"/>
      <c r="F134" s="219">
        <v>12065258.89</v>
      </c>
      <c r="G134" s="217"/>
      <c r="H134" s="234" t="s">
        <v>341</v>
      </c>
      <c r="I134" s="234"/>
      <c r="J134" s="234"/>
    </row>
    <row r="135" spans="2:10" ht="25.5" customHeight="1">
      <c r="B135" s="217" t="s">
        <v>956</v>
      </c>
      <c r="C135" s="217"/>
      <c r="D135" s="219">
        <v>4089750</v>
      </c>
      <c r="E135" s="233"/>
      <c r="F135" s="219">
        <v>4939629</v>
      </c>
      <c r="G135" s="217"/>
      <c r="H135" s="234" t="s">
        <v>342</v>
      </c>
      <c r="I135" s="234"/>
      <c r="J135" s="234"/>
    </row>
    <row r="136" spans="2:10" ht="25.5" customHeight="1">
      <c r="B136" s="217" t="s">
        <v>957</v>
      </c>
      <c r="C136" s="217"/>
      <c r="D136" s="219">
        <v>1902180</v>
      </c>
      <c r="E136" s="233"/>
      <c r="F136" s="219">
        <v>1269687</v>
      </c>
      <c r="G136" s="217"/>
      <c r="H136" s="234"/>
      <c r="I136" s="234"/>
      <c r="J136" s="234"/>
    </row>
    <row r="137" spans="2:10" ht="25.5" customHeight="1">
      <c r="B137" s="217" t="s">
        <v>125</v>
      </c>
      <c r="C137" s="217"/>
      <c r="D137" s="219">
        <v>42908198.78</v>
      </c>
      <c r="E137" s="233"/>
      <c r="F137" s="219">
        <v>38048662.51</v>
      </c>
      <c r="G137" s="217"/>
      <c r="H137" s="234" t="s">
        <v>339</v>
      </c>
      <c r="I137" s="234"/>
      <c r="J137" s="234"/>
    </row>
    <row r="138" spans="2:10" ht="25.5" customHeight="1">
      <c r="B138" s="217"/>
      <c r="C138" s="217"/>
      <c r="D138" s="236"/>
      <c r="E138" s="236"/>
      <c r="F138" s="236"/>
      <c r="G138" s="217"/>
      <c r="H138" s="234" t="s">
        <v>340</v>
      </c>
      <c r="I138" s="234"/>
      <c r="J138" s="234"/>
    </row>
    <row r="139" spans="2:10" ht="25.5" customHeight="1">
      <c r="B139" s="217" t="s">
        <v>759</v>
      </c>
      <c r="C139" s="217"/>
      <c r="D139" s="219">
        <v>795779.83</v>
      </c>
      <c r="E139" s="233"/>
      <c r="F139" s="219">
        <v>1040138.99</v>
      </c>
      <c r="G139" s="217"/>
      <c r="H139" s="234" t="s">
        <v>378</v>
      </c>
      <c r="I139" s="234"/>
      <c r="J139" s="234"/>
    </row>
    <row r="140" spans="2:10" ht="25.5" customHeight="1">
      <c r="B140" s="217"/>
      <c r="C140" s="217"/>
      <c r="D140" s="270"/>
      <c r="E140" s="236"/>
      <c r="F140" s="270"/>
      <c r="G140" s="217"/>
      <c r="H140" s="234" t="s">
        <v>379</v>
      </c>
      <c r="I140" s="234"/>
      <c r="J140" s="234"/>
    </row>
    <row r="141" spans="2:10" ht="25.5" customHeight="1">
      <c r="B141" s="217" t="s">
        <v>958</v>
      </c>
      <c r="C141" s="217"/>
      <c r="D141" s="219">
        <v>13126490.63</v>
      </c>
      <c r="E141" s="233"/>
      <c r="F141" s="219">
        <v>17569797.28</v>
      </c>
      <c r="G141" s="217"/>
      <c r="H141" s="234" t="s">
        <v>341</v>
      </c>
      <c r="I141" s="234"/>
      <c r="J141" s="234"/>
    </row>
    <row r="142" spans="2:10" ht="25.5" customHeight="1">
      <c r="B142" s="217" t="s">
        <v>119</v>
      </c>
      <c r="C142" s="217"/>
      <c r="D142" s="219">
        <v>39027.3</v>
      </c>
      <c r="E142" s="233"/>
      <c r="F142" s="219">
        <v>209033.49</v>
      </c>
      <c r="G142" s="217"/>
      <c r="H142" s="234" t="s">
        <v>342</v>
      </c>
      <c r="I142" s="234"/>
      <c r="J142" s="234"/>
    </row>
    <row r="143" spans="2:10" ht="25.5" customHeight="1">
      <c r="B143" s="217"/>
      <c r="C143" s="217"/>
      <c r="D143" s="219"/>
      <c r="E143" s="233"/>
      <c r="F143" s="219"/>
      <c r="G143" s="217"/>
      <c r="H143" s="234"/>
      <c r="I143" s="234"/>
      <c r="J143" s="234"/>
    </row>
    <row r="144" spans="1:10" ht="25.5" customHeight="1">
      <c r="A144" s="244"/>
      <c r="B144" s="244"/>
      <c r="C144" s="244"/>
      <c r="D144" s="244"/>
      <c r="E144" s="244"/>
      <c r="F144" s="244"/>
      <c r="G144" s="244"/>
      <c r="H144" s="256"/>
      <c r="I144" s="245"/>
      <c r="J144" s="247" t="s">
        <v>963</v>
      </c>
    </row>
    <row r="145" spans="1:10" ht="25.5" customHeight="1">
      <c r="A145" s="244" t="s">
        <v>247</v>
      </c>
      <c r="B145" s="244"/>
      <c r="C145" s="244"/>
      <c r="D145" s="245"/>
      <c r="E145" s="223" t="s">
        <v>243</v>
      </c>
      <c r="F145" s="224"/>
      <c r="G145" s="73"/>
      <c r="H145" s="244"/>
      <c r="I145" s="244"/>
      <c r="J145" s="244"/>
    </row>
    <row r="146" spans="1:10" ht="25.5" customHeight="1">
      <c r="A146" s="244"/>
      <c r="B146" s="244"/>
      <c r="C146" s="244"/>
      <c r="D146" s="225"/>
      <c r="E146" s="223" t="s">
        <v>780</v>
      </c>
      <c r="F146" s="225"/>
      <c r="G146" s="245"/>
      <c r="H146" s="244"/>
      <c r="I146" s="244"/>
      <c r="J146" s="244"/>
    </row>
    <row r="147" spans="1:10" ht="25.5" customHeight="1">
      <c r="A147" s="244"/>
      <c r="B147" s="244"/>
      <c r="C147" s="244"/>
      <c r="D147" s="271"/>
      <c r="E147" s="226" t="s">
        <v>160</v>
      </c>
      <c r="F147" s="227"/>
      <c r="G147" s="245"/>
      <c r="H147" s="229"/>
      <c r="I147" s="230" t="s">
        <v>316</v>
      </c>
      <c r="J147" s="229"/>
    </row>
    <row r="148" spans="1:10" ht="25.5" customHeight="1">
      <c r="A148" s="244"/>
      <c r="B148" s="244"/>
      <c r="C148" s="244"/>
      <c r="D148" s="214" t="s">
        <v>147</v>
      </c>
      <c r="E148" s="215"/>
      <c r="F148" s="214" t="s">
        <v>153</v>
      </c>
      <c r="G148" s="245"/>
      <c r="H148" s="207"/>
      <c r="I148" s="207"/>
      <c r="J148" s="207"/>
    </row>
    <row r="149" spans="1:10" ht="25.5" customHeight="1">
      <c r="A149" s="248" t="s">
        <v>1027</v>
      </c>
      <c r="B149" s="244"/>
      <c r="C149" s="244"/>
      <c r="D149" s="256"/>
      <c r="E149" s="266"/>
      <c r="F149" s="256"/>
      <c r="G149" s="244"/>
      <c r="H149" s="207"/>
      <c r="I149" s="207"/>
      <c r="J149" s="207"/>
    </row>
    <row r="150" spans="1:10" ht="25.5" customHeight="1">
      <c r="A150" s="244"/>
      <c r="B150" s="244" t="s">
        <v>751</v>
      </c>
      <c r="C150" s="244"/>
      <c r="D150" s="219">
        <v>1402301569.42</v>
      </c>
      <c r="E150" s="233"/>
      <c r="F150" s="219">
        <v>1235381371.08</v>
      </c>
      <c r="G150" s="272"/>
      <c r="H150" s="252" t="s">
        <v>333</v>
      </c>
      <c r="I150" s="252"/>
      <c r="J150" s="252"/>
    </row>
    <row r="151" spans="1:10" ht="25.5" customHeight="1">
      <c r="A151" s="244"/>
      <c r="B151" s="244"/>
      <c r="C151" s="244"/>
      <c r="D151" s="272"/>
      <c r="E151" s="272"/>
      <c r="F151" s="272"/>
      <c r="G151" s="272"/>
      <c r="H151" s="252" t="s">
        <v>334</v>
      </c>
      <c r="I151" s="252"/>
      <c r="J151" s="252"/>
    </row>
    <row r="152" spans="1:10" ht="25.5" customHeight="1">
      <c r="A152" s="244"/>
      <c r="B152" s="244" t="s">
        <v>752</v>
      </c>
      <c r="C152" s="244"/>
      <c r="D152" s="219">
        <v>10834660.57</v>
      </c>
      <c r="E152" s="233"/>
      <c r="F152" s="219">
        <v>7064881.62</v>
      </c>
      <c r="G152" s="272"/>
      <c r="H152" s="207" t="s">
        <v>335</v>
      </c>
      <c r="I152" s="252"/>
      <c r="J152" s="252"/>
    </row>
    <row r="153" spans="2:10" ht="25.5" customHeight="1">
      <c r="B153" s="244" t="s">
        <v>1028</v>
      </c>
      <c r="C153" s="244"/>
      <c r="D153" s="219">
        <v>16414801.53</v>
      </c>
      <c r="E153" s="233"/>
      <c r="F153" s="219">
        <v>12596674.3</v>
      </c>
      <c r="G153" s="272"/>
      <c r="H153" s="207" t="s">
        <v>336</v>
      </c>
      <c r="I153" s="252"/>
      <c r="J153" s="252"/>
    </row>
    <row r="154" spans="2:10" ht="25.5" customHeight="1">
      <c r="B154" s="244"/>
      <c r="C154" s="244"/>
      <c r="D154" s="272"/>
      <c r="E154" s="272"/>
      <c r="F154" s="272"/>
      <c r="G154" s="272"/>
      <c r="H154" s="207" t="s">
        <v>520</v>
      </c>
      <c r="I154" s="252"/>
      <c r="J154" s="252"/>
    </row>
    <row r="155" spans="2:10" ht="25.5" customHeight="1">
      <c r="B155" s="244" t="s">
        <v>1029</v>
      </c>
      <c r="C155" s="244"/>
      <c r="D155" s="219">
        <v>11164090.4</v>
      </c>
      <c r="E155" s="233"/>
      <c r="F155" s="219">
        <v>10024003.65</v>
      </c>
      <c r="G155" s="272"/>
      <c r="H155" s="207" t="s">
        <v>337</v>
      </c>
      <c r="I155" s="252"/>
      <c r="J155" s="252"/>
    </row>
    <row r="156" spans="2:10" ht="25.5" customHeight="1">
      <c r="B156" s="244"/>
      <c r="C156" s="244"/>
      <c r="D156" s="272"/>
      <c r="E156" s="272"/>
      <c r="F156" s="272"/>
      <c r="G156" s="272"/>
      <c r="H156" s="207" t="s">
        <v>338</v>
      </c>
      <c r="I156" s="252"/>
      <c r="J156" s="252"/>
    </row>
    <row r="157" spans="2:10" ht="25.5" customHeight="1">
      <c r="B157" s="244" t="s">
        <v>955</v>
      </c>
      <c r="C157" s="244"/>
      <c r="D157" s="219">
        <v>51624206.36</v>
      </c>
      <c r="E157" s="233"/>
      <c r="F157" s="219">
        <v>37150091.55</v>
      </c>
      <c r="G157" s="272"/>
      <c r="H157" s="207" t="s">
        <v>341</v>
      </c>
      <c r="I157" s="273"/>
      <c r="J157" s="273"/>
    </row>
    <row r="158" spans="2:10" ht="25.5" customHeight="1">
      <c r="B158" s="244" t="s">
        <v>956</v>
      </c>
      <c r="C158" s="244"/>
      <c r="D158" s="219">
        <v>13859663</v>
      </c>
      <c r="E158" s="233"/>
      <c r="F158" s="219">
        <v>13669137.83</v>
      </c>
      <c r="G158" s="272"/>
      <c r="H158" s="207" t="s">
        <v>342</v>
      </c>
      <c r="I158" s="273"/>
      <c r="J158" s="273"/>
    </row>
    <row r="159" spans="2:10" ht="25.5" customHeight="1">
      <c r="B159" s="244" t="s">
        <v>957</v>
      </c>
      <c r="C159" s="244"/>
      <c r="D159" s="219">
        <v>5303678</v>
      </c>
      <c r="E159" s="233"/>
      <c r="F159" s="219">
        <v>4982548.75</v>
      </c>
      <c r="G159" s="272"/>
      <c r="H159" s="207"/>
      <c r="I159" s="273"/>
      <c r="J159" s="273"/>
    </row>
    <row r="160" spans="2:10" ht="25.5" customHeight="1">
      <c r="B160" s="244"/>
      <c r="C160" s="244"/>
      <c r="D160" s="219"/>
      <c r="E160" s="272"/>
      <c r="F160" s="219"/>
      <c r="G160" s="272"/>
      <c r="H160" s="207"/>
      <c r="I160" s="273"/>
      <c r="J160" s="273"/>
    </row>
    <row r="161" spans="2:10" ht="25.5" customHeight="1">
      <c r="B161" s="217"/>
      <c r="C161" s="217"/>
      <c r="D161" s="219"/>
      <c r="E161" s="233"/>
      <c r="F161" s="219"/>
      <c r="G161" s="217"/>
      <c r="H161" s="234"/>
      <c r="I161" s="234"/>
      <c r="J161" s="234"/>
    </row>
    <row r="162" spans="1:10" ht="25.5" customHeight="1">
      <c r="A162" s="38" t="s">
        <v>680</v>
      </c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1" ht="25.5" customHeight="1">
      <c r="A163" s="38" t="s">
        <v>679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25"/>
    </row>
    <row r="164" spans="1:10" ht="28.5" customHeight="1">
      <c r="A164" s="665" t="s">
        <v>521</v>
      </c>
      <c r="B164" s="665"/>
      <c r="C164" s="665"/>
      <c r="D164" s="665"/>
      <c r="E164" s="665"/>
      <c r="F164" s="665"/>
      <c r="G164" s="665"/>
      <c r="H164" s="665"/>
      <c r="I164" s="665"/>
      <c r="J164" s="665"/>
    </row>
    <row r="165" spans="1:10" ht="28.5" customHeight="1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</row>
    <row r="166" spans="1:10" ht="28.5" customHeight="1">
      <c r="A166" s="274" t="s">
        <v>545</v>
      </c>
      <c r="B166" s="244"/>
      <c r="C166" s="244"/>
      <c r="D166" s="244"/>
      <c r="E166" s="244"/>
      <c r="F166" s="244"/>
      <c r="G166" s="244"/>
      <c r="H166" s="256"/>
      <c r="I166" s="245"/>
      <c r="J166" s="247"/>
    </row>
    <row r="167" spans="1:10" ht="28.5" customHeight="1">
      <c r="A167" s="274"/>
      <c r="B167" s="244"/>
      <c r="C167" s="244"/>
      <c r="D167" s="244"/>
      <c r="E167" s="244"/>
      <c r="F167" s="244"/>
      <c r="G167" s="244"/>
      <c r="H167" s="256"/>
      <c r="I167" s="245"/>
      <c r="J167" s="247" t="s">
        <v>963</v>
      </c>
    </row>
    <row r="168" spans="1:10" ht="28.5" customHeight="1">
      <c r="A168" s="244" t="s">
        <v>247</v>
      </c>
      <c r="B168" s="244"/>
      <c r="C168" s="244"/>
      <c r="D168" s="245"/>
      <c r="E168" s="223" t="s">
        <v>243</v>
      </c>
      <c r="F168" s="224"/>
      <c r="G168" s="73"/>
      <c r="H168" s="244"/>
      <c r="I168" s="244"/>
      <c r="J168" s="244"/>
    </row>
    <row r="169" spans="1:10" ht="28.5" customHeight="1">
      <c r="A169" s="244"/>
      <c r="B169" s="244"/>
      <c r="C169" s="244"/>
      <c r="D169" s="225"/>
      <c r="E169" s="223" t="s">
        <v>780</v>
      </c>
      <c r="F169" s="225"/>
      <c r="G169" s="245"/>
      <c r="H169" s="244"/>
      <c r="I169" s="244"/>
      <c r="J169" s="244"/>
    </row>
    <row r="170" spans="1:10" ht="28.5" customHeight="1">
      <c r="A170" s="244"/>
      <c r="B170" s="244"/>
      <c r="C170" s="244"/>
      <c r="D170" s="271"/>
      <c r="E170" s="226" t="s">
        <v>160</v>
      </c>
      <c r="F170" s="227"/>
      <c r="G170" s="245"/>
      <c r="H170" s="229"/>
      <c r="I170" s="230" t="s">
        <v>316</v>
      </c>
      <c r="J170" s="229"/>
    </row>
    <row r="171" spans="1:10" ht="28.5" customHeight="1">
      <c r="A171" s="244"/>
      <c r="B171" s="244"/>
      <c r="C171" s="244"/>
      <c r="D171" s="214" t="s">
        <v>147</v>
      </c>
      <c r="E171" s="215"/>
      <c r="F171" s="214" t="s">
        <v>153</v>
      </c>
      <c r="G171" s="245"/>
      <c r="H171" s="207"/>
      <c r="I171" s="207"/>
      <c r="J171" s="207"/>
    </row>
    <row r="172" spans="1:10" ht="28.5" customHeight="1">
      <c r="A172" s="248" t="s">
        <v>522</v>
      </c>
      <c r="B172" s="244"/>
      <c r="C172" s="244"/>
      <c r="D172" s="256"/>
      <c r="E172" s="266"/>
      <c r="F172" s="256"/>
      <c r="G172" s="244"/>
      <c r="H172" s="207"/>
      <c r="I172" s="207"/>
      <c r="J172" s="207"/>
    </row>
    <row r="173" spans="2:10" ht="28.5" customHeight="1">
      <c r="B173" s="244" t="s">
        <v>125</v>
      </c>
      <c r="C173" s="244"/>
      <c r="D173" s="219">
        <v>137220091.53</v>
      </c>
      <c r="E173" s="233"/>
      <c r="F173" s="219">
        <v>169404548.39</v>
      </c>
      <c r="G173" s="272"/>
      <c r="H173" s="207" t="s">
        <v>339</v>
      </c>
      <c r="I173" s="252"/>
      <c r="J173" s="252"/>
    </row>
    <row r="174" spans="2:10" ht="28.5" customHeight="1">
      <c r="B174" s="244"/>
      <c r="C174" s="244"/>
      <c r="D174" s="272"/>
      <c r="E174" s="272"/>
      <c r="F174" s="272"/>
      <c r="G174" s="272"/>
      <c r="H174" s="207" t="s">
        <v>340</v>
      </c>
      <c r="I174" s="252"/>
      <c r="J174" s="252"/>
    </row>
    <row r="175" spans="2:10" ht="28.5" customHeight="1">
      <c r="B175" s="244" t="s">
        <v>759</v>
      </c>
      <c r="C175" s="244"/>
      <c r="D175" s="219">
        <v>1099447.12</v>
      </c>
      <c r="E175" s="233"/>
      <c r="F175" s="219">
        <v>1720489.99</v>
      </c>
      <c r="G175" s="272"/>
      <c r="H175" s="207" t="s">
        <v>378</v>
      </c>
      <c r="I175" s="252"/>
      <c r="J175" s="252"/>
    </row>
    <row r="176" spans="2:10" ht="28.5" customHeight="1">
      <c r="B176" s="244"/>
      <c r="C176" s="244"/>
      <c r="D176" s="272"/>
      <c r="E176" s="272"/>
      <c r="F176" s="272"/>
      <c r="G176" s="272"/>
      <c r="H176" s="207" t="s">
        <v>379</v>
      </c>
      <c r="I176" s="252"/>
      <c r="J176" s="252"/>
    </row>
    <row r="177" spans="2:10" ht="28.5" customHeight="1">
      <c r="B177" s="244" t="s">
        <v>958</v>
      </c>
      <c r="C177" s="244"/>
      <c r="D177" s="219">
        <v>37740582.44</v>
      </c>
      <c r="E177" s="233"/>
      <c r="F177" s="219">
        <v>39321710.57</v>
      </c>
      <c r="G177" s="272"/>
      <c r="H177" s="207" t="s">
        <v>341</v>
      </c>
      <c r="I177" s="273"/>
      <c r="J177" s="273"/>
    </row>
    <row r="178" spans="2:10" ht="28.5" customHeight="1">
      <c r="B178" s="244" t="s">
        <v>119</v>
      </c>
      <c r="C178" s="244"/>
      <c r="D178" s="219">
        <v>2235832.76</v>
      </c>
      <c r="E178" s="233"/>
      <c r="F178" s="219">
        <v>1838550.71</v>
      </c>
      <c r="G178" s="272"/>
      <c r="H178" s="207" t="s">
        <v>342</v>
      </c>
      <c r="I178" s="273"/>
      <c r="J178" s="273"/>
    </row>
    <row r="179" spans="2:10" ht="28.5" customHeight="1">
      <c r="B179" s="217"/>
      <c r="C179" s="217"/>
      <c r="D179" s="219"/>
      <c r="E179" s="233"/>
      <c r="F179" s="219"/>
      <c r="G179" s="217"/>
      <c r="H179" s="234"/>
      <c r="I179" s="234"/>
      <c r="J179" s="234"/>
    </row>
    <row r="180" spans="2:10" ht="28.5" customHeight="1">
      <c r="B180" s="53" t="s">
        <v>202</v>
      </c>
      <c r="H180" s="266"/>
      <c r="I180" s="266"/>
      <c r="J180" s="275"/>
    </row>
    <row r="181" ht="28.5" customHeight="1">
      <c r="A181" s="53" t="s">
        <v>564</v>
      </c>
    </row>
    <row r="182" spans="1:11" ht="28.5" customHeight="1">
      <c r="A182" s="53" t="s">
        <v>563</v>
      </c>
      <c r="K182" s="276"/>
    </row>
    <row r="183" ht="28.5" customHeight="1">
      <c r="K183" s="276"/>
    </row>
    <row r="184" spans="1:11" ht="28.5" customHeight="1">
      <c r="A184" s="53" t="s">
        <v>355</v>
      </c>
      <c r="B184" s="53" t="s">
        <v>201</v>
      </c>
      <c r="K184" s="276"/>
    </row>
    <row r="185" spans="10:11" ht="28.5" customHeight="1">
      <c r="J185" s="208" t="s">
        <v>963</v>
      </c>
      <c r="K185" s="276"/>
    </row>
    <row r="186" spans="4:11" ht="28.5" customHeight="1">
      <c r="D186" s="245"/>
      <c r="E186" s="223" t="s">
        <v>243</v>
      </c>
      <c r="F186" s="224"/>
      <c r="G186" s="225"/>
      <c r="H186" s="61"/>
      <c r="I186" s="223" t="s">
        <v>243</v>
      </c>
      <c r="J186" s="224"/>
      <c r="K186" s="220"/>
    </row>
    <row r="187" spans="4:11" ht="28.5" customHeight="1">
      <c r="D187" s="225"/>
      <c r="E187" s="223" t="s">
        <v>780</v>
      </c>
      <c r="F187" s="225"/>
      <c r="G187" s="223"/>
      <c r="H187" s="225"/>
      <c r="I187" s="223" t="s">
        <v>780</v>
      </c>
      <c r="J187" s="225"/>
      <c r="K187" s="220"/>
    </row>
    <row r="188" spans="2:11" ht="28.5" customHeight="1">
      <c r="B188" s="52"/>
      <c r="C188" s="52"/>
      <c r="D188" s="271"/>
      <c r="E188" s="226" t="s">
        <v>748</v>
      </c>
      <c r="F188" s="227"/>
      <c r="G188" s="211"/>
      <c r="H188" s="271"/>
      <c r="I188" s="226" t="s">
        <v>160</v>
      </c>
      <c r="J188" s="227"/>
      <c r="K188" s="277"/>
    </row>
    <row r="189" spans="4:11" ht="28.5" customHeight="1">
      <c r="D189" s="214" t="s">
        <v>147</v>
      </c>
      <c r="E189" s="215"/>
      <c r="F189" s="214" t="s">
        <v>153</v>
      </c>
      <c r="G189" s="211"/>
      <c r="H189" s="214" t="s">
        <v>147</v>
      </c>
      <c r="I189" s="215"/>
      <c r="J189" s="214" t="s">
        <v>153</v>
      </c>
      <c r="K189" s="278"/>
    </row>
    <row r="190" ht="28.5" customHeight="1">
      <c r="K190" s="61"/>
    </row>
    <row r="191" spans="1:10" ht="28.5" customHeight="1">
      <c r="A191" s="84"/>
      <c r="B191" s="217" t="s">
        <v>664</v>
      </c>
      <c r="C191" s="217"/>
      <c r="D191" s="279">
        <v>0</v>
      </c>
      <c r="E191" s="280"/>
      <c r="F191" s="279">
        <v>0</v>
      </c>
      <c r="G191" s="281"/>
      <c r="H191" s="279">
        <v>502987624.4</v>
      </c>
      <c r="I191" s="281"/>
      <c r="J191" s="279">
        <v>17670000</v>
      </c>
    </row>
    <row r="192" spans="1:10" ht="28.5" customHeight="1">
      <c r="A192" s="84"/>
      <c r="B192" s="217" t="s">
        <v>665</v>
      </c>
      <c r="C192" s="217"/>
      <c r="D192" s="279">
        <v>96525000</v>
      </c>
      <c r="E192" s="280"/>
      <c r="F192" s="279">
        <v>0</v>
      </c>
      <c r="G192" s="281"/>
      <c r="H192" s="279">
        <v>96525000</v>
      </c>
      <c r="I192" s="281"/>
      <c r="J192" s="279">
        <v>126779000</v>
      </c>
    </row>
    <row r="193" spans="8:11" ht="28.5" customHeight="1">
      <c r="H193" s="240"/>
      <c r="I193" s="61"/>
      <c r="J193" s="208"/>
      <c r="K193" s="61"/>
    </row>
    <row r="194" spans="8:11" ht="28.5" customHeight="1">
      <c r="H194" s="240"/>
      <c r="I194" s="61"/>
      <c r="J194" s="208"/>
      <c r="K194" s="61"/>
    </row>
    <row r="195" spans="4:10" ht="28.5" customHeight="1">
      <c r="D195" s="270"/>
      <c r="E195" s="270"/>
      <c r="F195" s="270"/>
      <c r="G195" s="270"/>
      <c r="H195" s="207"/>
      <c r="I195" s="252"/>
      <c r="J195" s="252"/>
    </row>
    <row r="196" spans="1:10" ht="28.5" customHeight="1">
      <c r="A196" s="38" t="s">
        <v>680</v>
      </c>
      <c r="B196" s="38"/>
      <c r="C196" s="38"/>
      <c r="D196" s="38"/>
      <c r="E196" s="38"/>
      <c r="F196" s="38"/>
      <c r="G196" s="38"/>
      <c r="H196" s="38"/>
      <c r="I196" s="38"/>
      <c r="J196" s="38"/>
    </row>
    <row r="197" spans="1:11" s="210" customFormat="1" ht="28.5" customHeight="1">
      <c r="A197" s="38" t="s">
        <v>679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25"/>
    </row>
    <row r="202" spans="4:10" ht="25.5" customHeight="1">
      <c r="D202" s="282"/>
      <c r="F202" s="282"/>
      <c r="H202" s="282"/>
      <c r="J202" s="282"/>
    </row>
    <row r="203" spans="4:10" ht="25.5" customHeight="1">
      <c r="D203" s="282"/>
      <c r="F203" s="282"/>
      <c r="H203" s="282"/>
      <c r="J203" s="282"/>
    </row>
  </sheetData>
  <sheetProtection/>
  <mergeCells count="11">
    <mergeCell ref="A164:J164"/>
    <mergeCell ref="A1:J1"/>
    <mergeCell ref="A41:J41"/>
    <mergeCell ref="A127:J127"/>
    <mergeCell ref="D45:F45"/>
    <mergeCell ref="H9:J9"/>
    <mergeCell ref="H99:J99"/>
    <mergeCell ref="D98:J98"/>
    <mergeCell ref="D103:J103"/>
    <mergeCell ref="H104:J104"/>
    <mergeCell ref="A82:J82"/>
  </mergeCells>
  <printOptions/>
  <pageMargins left="0.7086614173228347" right="0.1968503937007874" top="0.5905511811023623" bottom="0.5118110236220472" header="0.4724409448818898" footer="0.35433070866141736"/>
  <pageSetup horizontalDpi="600" verticalDpi="600" orientation="portrait" paperSize="9" scale="80" r:id="rId2"/>
  <rowBreaks count="4" manualBreakCount="4">
    <brk id="40" max="10" man="1"/>
    <brk id="81" max="255" man="1"/>
    <brk id="126" max="255" man="1"/>
    <brk id="16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7"/>
  <sheetViews>
    <sheetView zoomScalePageLayoutView="0" workbookViewId="0" topLeftCell="A19">
      <selection activeCell="E77" sqref="E77"/>
    </sheetView>
  </sheetViews>
  <sheetFormatPr defaultColWidth="9.140625" defaultRowHeight="24" customHeight="1"/>
  <cols>
    <col min="1" max="1" width="28.57421875" style="185" customWidth="1"/>
    <col min="2" max="2" width="4.00390625" style="185" customWidth="1"/>
    <col min="3" max="3" width="0.85546875" style="185" customWidth="1"/>
    <col min="4" max="4" width="12.421875" style="185" customWidth="1"/>
    <col min="5" max="5" width="0.85546875" style="185" customWidth="1"/>
    <col min="6" max="6" width="12.421875" style="185" customWidth="1"/>
    <col min="7" max="7" width="0.85546875" style="185" customWidth="1"/>
    <col min="8" max="8" width="12.421875" style="185" customWidth="1"/>
    <col min="9" max="9" width="0.85546875" style="185" customWidth="1"/>
    <col min="10" max="10" width="12.421875" style="185" customWidth="1"/>
    <col min="11" max="11" width="0.85546875" style="185" customWidth="1"/>
    <col min="12" max="12" width="12.421875" style="185" customWidth="1"/>
    <col min="13" max="13" width="0.85546875" style="185" customWidth="1"/>
    <col min="14" max="14" width="12.421875" style="185" customWidth="1"/>
    <col min="15" max="15" width="1.28515625" style="185" customWidth="1"/>
    <col min="16" max="16" width="12.421875" style="185" customWidth="1"/>
    <col min="17" max="17" width="0.85546875" style="185" customWidth="1"/>
    <col min="18" max="18" width="12.421875" style="185" customWidth="1"/>
    <col min="19" max="19" width="1.28515625" style="185" customWidth="1"/>
    <col min="20" max="20" width="12.421875" style="185" customWidth="1"/>
    <col min="21" max="21" width="1.1484375" style="185" customWidth="1"/>
    <col min="22" max="22" width="12.421875" style="185" customWidth="1"/>
    <col min="23" max="23" width="1.421875" style="185" customWidth="1"/>
    <col min="24" max="16384" width="9.140625" style="185" customWidth="1"/>
  </cols>
  <sheetData>
    <row r="1" spans="1:22" ht="24" customHeight="1">
      <c r="A1" s="200" t="s">
        <v>558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3" ht="24" customHeight="1">
      <c r="A3" s="202" t="s">
        <v>546</v>
      </c>
    </row>
    <row r="4" ht="24" customHeight="1">
      <c r="A4" s="185" t="s">
        <v>199</v>
      </c>
    </row>
    <row r="5" ht="24" customHeight="1">
      <c r="V5" s="203" t="s">
        <v>1014</v>
      </c>
    </row>
    <row r="6" spans="4:22" ht="24" customHeight="1">
      <c r="D6" s="184" t="s">
        <v>715</v>
      </c>
      <c r="E6" s="184"/>
      <c r="F6" s="184"/>
      <c r="H6" s="184" t="s">
        <v>1015</v>
      </c>
      <c r="I6" s="184"/>
      <c r="J6" s="184"/>
      <c r="L6" s="184" t="s">
        <v>882</v>
      </c>
      <c r="M6" s="184"/>
      <c r="N6" s="184"/>
      <c r="P6" s="184" t="s">
        <v>714</v>
      </c>
      <c r="Q6" s="184"/>
      <c r="R6" s="184"/>
      <c r="S6" s="201"/>
      <c r="T6" s="184" t="s">
        <v>959</v>
      </c>
      <c r="U6" s="184"/>
      <c r="V6" s="184"/>
    </row>
    <row r="7" spans="4:22" ht="24" customHeight="1">
      <c r="D7" s="186" t="s">
        <v>464</v>
      </c>
      <c r="E7" s="187"/>
      <c r="F7" s="186" t="s">
        <v>408</v>
      </c>
      <c r="G7" s="188"/>
      <c r="H7" s="186" t="s">
        <v>464</v>
      </c>
      <c r="I7" s="187"/>
      <c r="J7" s="186" t="s">
        <v>408</v>
      </c>
      <c r="K7" s="188"/>
      <c r="L7" s="186" t="s">
        <v>464</v>
      </c>
      <c r="M7" s="187"/>
      <c r="N7" s="186" t="s">
        <v>408</v>
      </c>
      <c r="O7" s="188"/>
      <c r="P7" s="186" t="s">
        <v>464</v>
      </c>
      <c r="Q7" s="187"/>
      <c r="R7" s="186" t="s">
        <v>408</v>
      </c>
      <c r="S7" s="189"/>
      <c r="T7" s="186" t="s">
        <v>464</v>
      </c>
      <c r="U7" s="187"/>
      <c r="V7" s="186" t="s">
        <v>408</v>
      </c>
    </row>
    <row r="8" spans="4:22" ht="24" customHeight="1">
      <c r="D8" s="190"/>
      <c r="E8" s="187"/>
      <c r="F8" s="190" t="s">
        <v>617</v>
      </c>
      <c r="G8" s="188"/>
      <c r="H8" s="190"/>
      <c r="I8" s="187"/>
      <c r="J8" s="190" t="s">
        <v>617</v>
      </c>
      <c r="K8" s="188"/>
      <c r="L8" s="190"/>
      <c r="M8" s="187"/>
      <c r="N8" s="190" t="s">
        <v>617</v>
      </c>
      <c r="O8" s="188"/>
      <c r="P8" s="190"/>
      <c r="Q8" s="187"/>
      <c r="R8" s="190" t="s">
        <v>617</v>
      </c>
      <c r="S8" s="189"/>
      <c r="T8" s="190"/>
      <c r="U8" s="187"/>
      <c r="V8" s="190" t="s">
        <v>617</v>
      </c>
    </row>
    <row r="9" spans="4:22" ht="23.25">
      <c r="D9" s="189"/>
      <c r="E9" s="187"/>
      <c r="F9" s="189"/>
      <c r="G9" s="188"/>
      <c r="H9" s="189"/>
      <c r="I9" s="187"/>
      <c r="J9" s="189"/>
      <c r="K9" s="188"/>
      <c r="L9" s="189"/>
      <c r="M9" s="187"/>
      <c r="N9" s="189"/>
      <c r="O9" s="188"/>
      <c r="P9" s="189"/>
      <c r="Q9" s="187"/>
      <c r="R9" s="189"/>
      <c r="S9" s="189"/>
      <c r="T9" s="189"/>
      <c r="U9" s="187"/>
      <c r="V9" s="189"/>
    </row>
    <row r="10" spans="1:22" ht="24" customHeight="1">
      <c r="A10" s="185" t="s">
        <v>262</v>
      </c>
      <c r="D10" s="191">
        <v>1148705</v>
      </c>
      <c r="E10" s="191"/>
      <c r="F10" s="191">
        <v>1123620</v>
      </c>
      <c r="G10" s="191"/>
      <c r="H10" s="191">
        <v>1852260</v>
      </c>
      <c r="I10" s="191"/>
      <c r="J10" s="191">
        <v>1648183</v>
      </c>
      <c r="K10" s="191"/>
      <c r="L10" s="192">
        <v>303847</v>
      </c>
      <c r="M10" s="191"/>
      <c r="N10" s="192">
        <v>126779</v>
      </c>
      <c r="O10" s="191"/>
      <c r="P10" s="192">
        <v>0</v>
      </c>
      <c r="Q10" s="191"/>
      <c r="R10" s="192">
        <v>127876</v>
      </c>
      <c r="S10" s="192"/>
      <c r="T10" s="191">
        <f>D10+H10+L10+P10</f>
        <v>3304812</v>
      </c>
      <c r="U10" s="191"/>
      <c r="V10" s="191">
        <f>F10+J10+N10+R10</f>
        <v>3026458</v>
      </c>
    </row>
    <row r="11" spans="1:22" ht="24" customHeight="1">
      <c r="A11" s="185" t="s">
        <v>263</v>
      </c>
      <c r="D11" s="194">
        <v>-30304</v>
      </c>
      <c r="E11" s="196"/>
      <c r="F11" s="194">
        <f>-26164</f>
        <v>-26164</v>
      </c>
      <c r="G11" s="196"/>
      <c r="H11" s="194">
        <v>-1681997</v>
      </c>
      <c r="I11" s="196"/>
      <c r="J11" s="194">
        <v>-1512004</v>
      </c>
      <c r="K11" s="196"/>
      <c r="L11" s="194">
        <v>-55923</v>
      </c>
      <c r="M11" s="196"/>
      <c r="N11" s="194">
        <v>-19861</v>
      </c>
      <c r="O11" s="196"/>
      <c r="P11" s="194">
        <v>0</v>
      </c>
      <c r="Q11" s="196"/>
      <c r="R11" s="194">
        <v>-125100</v>
      </c>
      <c r="S11" s="191"/>
      <c r="T11" s="194">
        <f>D11+H11+L11+P11</f>
        <v>-1768224</v>
      </c>
      <c r="U11" s="196"/>
      <c r="V11" s="194">
        <f>F11+J11+N11+R11</f>
        <v>-1683129</v>
      </c>
    </row>
    <row r="12" spans="1:22" ht="24" customHeight="1">
      <c r="A12" s="185" t="s">
        <v>264</v>
      </c>
      <c r="D12" s="204">
        <f>SUM(D10:D11)</f>
        <v>1118401</v>
      </c>
      <c r="E12" s="191"/>
      <c r="F12" s="191">
        <f>+F10+F11</f>
        <v>1097456</v>
      </c>
      <c r="G12" s="191"/>
      <c r="H12" s="204">
        <f>SUM(H10:H11)</f>
        <v>170263</v>
      </c>
      <c r="I12" s="191"/>
      <c r="J12" s="191">
        <f>+J10+J11</f>
        <v>136179</v>
      </c>
      <c r="K12" s="191"/>
      <c r="L12" s="205">
        <f>SUM(L10:L11)</f>
        <v>247924</v>
      </c>
      <c r="M12" s="191"/>
      <c r="N12" s="192">
        <f>SUM(N10:N11)</f>
        <v>106918</v>
      </c>
      <c r="O12" s="191"/>
      <c r="P12" s="205">
        <f>SUM(P10:P11)</f>
        <v>0</v>
      </c>
      <c r="Q12" s="191"/>
      <c r="R12" s="192">
        <f>SUM(R10:R11)</f>
        <v>2776</v>
      </c>
      <c r="S12" s="192"/>
      <c r="T12" s="204">
        <f>D12+H12+L12+P12</f>
        <v>1536588</v>
      </c>
      <c r="U12" s="191"/>
      <c r="V12" s="191">
        <f>+V10+V11</f>
        <v>1343329</v>
      </c>
    </row>
    <row r="13" spans="1:22" ht="24" customHeight="1">
      <c r="A13" s="185" t="s">
        <v>265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>
        <v>-301529</v>
      </c>
      <c r="U13" s="191"/>
      <c r="V13" s="191">
        <v>-278651</v>
      </c>
    </row>
    <row r="14" spans="1:22" ht="24" customHeight="1">
      <c r="A14" s="185" t="s">
        <v>266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>
        <v>-46067</v>
      </c>
      <c r="U14" s="191"/>
      <c r="V14" s="191">
        <v>-37073</v>
      </c>
    </row>
    <row r="15" spans="1:22" ht="24" customHeight="1">
      <c r="A15" s="180" t="s">
        <v>683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>
        <v>-28369</v>
      </c>
      <c r="U15" s="191"/>
      <c r="V15" s="191">
        <v>31250</v>
      </c>
    </row>
    <row r="16" spans="1:22" ht="24" customHeight="1" thickBot="1">
      <c r="A16" s="185" t="s">
        <v>267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9">
        <f>SUM(T12:T15)</f>
        <v>1160623</v>
      </c>
      <c r="U16" s="196"/>
      <c r="V16" s="199">
        <f>SUM(V12:V15)</f>
        <v>1058855</v>
      </c>
    </row>
    <row r="17" spans="1:22" ht="24" customHeight="1" thickTop="1">
      <c r="A17" s="185" t="s">
        <v>268</v>
      </c>
      <c r="D17" s="191">
        <v>199061</v>
      </c>
      <c r="E17" s="191"/>
      <c r="F17" s="191">
        <v>155333</v>
      </c>
      <c r="G17" s="191"/>
      <c r="H17" s="191">
        <v>734798</v>
      </c>
      <c r="I17" s="191"/>
      <c r="J17" s="191">
        <v>678200</v>
      </c>
      <c r="K17" s="191"/>
      <c r="L17" s="191">
        <v>200485</v>
      </c>
      <c r="M17" s="191"/>
      <c r="N17" s="191">
        <v>201835</v>
      </c>
      <c r="O17" s="191"/>
      <c r="P17" s="191">
        <v>0</v>
      </c>
      <c r="Q17" s="191"/>
      <c r="R17" s="191">
        <v>0</v>
      </c>
      <c r="S17" s="191"/>
      <c r="T17" s="206">
        <f>D17+H17+L17</f>
        <v>1134344</v>
      </c>
      <c r="U17" s="196"/>
      <c r="V17" s="196">
        <f>F17+J17+N17+R17</f>
        <v>1035368</v>
      </c>
    </row>
    <row r="18" spans="1:22" ht="24" customHeight="1">
      <c r="A18" s="185" t="s">
        <v>269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6"/>
      <c r="P18" s="191"/>
      <c r="Q18" s="191"/>
      <c r="R18" s="191"/>
      <c r="S18" s="191"/>
      <c r="T18" s="196">
        <v>18393486.42</v>
      </c>
      <c r="U18" s="196"/>
      <c r="V18" s="196">
        <v>17662483.15</v>
      </c>
    </row>
    <row r="19" spans="1:22" ht="24" customHeight="1" thickBot="1">
      <c r="A19" s="185" t="s">
        <v>270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6"/>
      <c r="P19" s="191"/>
      <c r="Q19" s="191"/>
      <c r="R19" s="191"/>
      <c r="S19" s="191"/>
      <c r="T19" s="199">
        <f>SUM(T17:T18)</f>
        <v>19527830.42</v>
      </c>
      <c r="U19" s="196"/>
      <c r="V19" s="199">
        <f>SUM(V17:V18)</f>
        <v>18697851.15</v>
      </c>
    </row>
    <row r="20" spans="1:22" ht="24" customHeight="1" thickTop="1">
      <c r="A20" s="185" t="s">
        <v>271</v>
      </c>
      <c r="D20" s="191">
        <v>600</v>
      </c>
      <c r="E20" s="191">
        <v>0</v>
      </c>
      <c r="F20" s="191">
        <v>15600</v>
      </c>
      <c r="G20" s="191">
        <v>0</v>
      </c>
      <c r="H20" s="191">
        <v>283438</v>
      </c>
      <c r="I20" s="191">
        <v>0</v>
      </c>
      <c r="J20" s="191">
        <v>282187</v>
      </c>
      <c r="K20" s="191">
        <v>0</v>
      </c>
      <c r="L20" s="191">
        <v>18864</v>
      </c>
      <c r="M20" s="191">
        <v>0</v>
      </c>
      <c r="N20" s="191">
        <v>111806</v>
      </c>
      <c r="O20" s="191"/>
      <c r="P20" s="191">
        <v>0</v>
      </c>
      <c r="Q20" s="191">
        <v>0</v>
      </c>
      <c r="R20" s="191">
        <v>974</v>
      </c>
      <c r="S20" s="191"/>
      <c r="T20" s="206">
        <f>D20+H20+L20+P20</f>
        <v>302902</v>
      </c>
      <c r="U20" s="196"/>
      <c r="V20" s="196">
        <f>F20+J20+N20+R20</f>
        <v>410567</v>
      </c>
    </row>
    <row r="21" spans="1:22" ht="24" customHeight="1">
      <c r="A21" s="185" t="s">
        <v>272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>
        <v>2010231.2199999997</v>
      </c>
      <c r="U21" s="196"/>
      <c r="V21" s="196">
        <v>1758752.27</v>
      </c>
    </row>
    <row r="22" spans="1:22" ht="24" customHeight="1" thickBot="1">
      <c r="A22" s="185" t="s">
        <v>273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9">
        <f>SUM(T20:T21)</f>
        <v>2313133.2199999997</v>
      </c>
      <c r="U22" s="196"/>
      <c r="V22" s="199">
        <f>SUM(V20:V21)</f>
        <v>2169319.27</v>
      </c>
    </row>
    <row r="23" spans="20:22" ht="24" customHeight="1" thickTop="1">
      <c r="T23" s="188"/>
      <c r="V23" s="188"/>
    </row>
    <row r="24" spans="20:22" ht="24" customHeight="1">
      <c r="T24" s="188"/>
      <c r="V24" s="188"/>
    </row>
    <row r="25" spans="1:22" ht="24" customHeight="1">
      <c r="A25" s="200" t="s">
        <v>769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1"/>
      <c r="U25" s="200"/>
      <c r="V25" s="201"/>
    </row>
    <row r="26" spans="1:22" ht="24" customHeight="1">
      <c r="A26" s="200" t="s">
        <v>679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1"/>
      <c r="U26" s="200"/>
      <c r="V26" s="201"/>
    </row>
    <row r="27" ht="24" customHeight="1">
      <c r="D27" s="207"/>
    </row>
  </sheetData>
  <sheetProtection/>
  <printOptions/>
  <pageMargins left="0.5905511811023623" right="0.15748031496062992" top="0.5118110236220472" bottom="0.31496062992125984" header="0.2362204724409449" footer="0.2755905511811024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"/>
  <sheetViews>
    <sheetView zoomScalePageLayoutView="0" workbookViewId="0" topLeftCell="A18">
      <selection activeCell="E77" sqref="E77"/>
    </sheetView>
  </sheetViews>
  <sheetFormatPr defaultColWidth="9.140625" defaultRowHeight="24" customHeight="1"/>
  <cols>
    <col min="1" max="1" width="25.28125" style="180" customWidth="1"/>
    <col min="2" max="2" width="7.57421875" style="180" customWidth="1"/>
    <col min="3" max="3" width="0.85546875" style="180" customWidth="1"/>
    <col min="4" max="4" width="12.57421875" style="180" customWidth="1"/>
    <col min="5" max="5" width="0.85546875" style="180" customWidth="1"/>
    <col min="6" max="6" width="12.57421875" style="180" customWidth="1"/>
    <col min="7" max="7" width="0.85546875" style="180" customWidth="1"/>
    <col min="8" max="8" width="12.57421875" style="180" customWidth="1"/>
    <col min="9" max="9" width="0.85546875" style="180" customWidth="1"/>
    <col min="10" max="10" width="12.57421875" style="180" customWidth="1"/>
    <col min="11" max="11" width="0.85546875" style="180" customWidth="1"/>
    <col min="12" max="12" width="12.57421875" style="180" customWidth="1"/>
    <col min="13" max="13" width="0.85546875" style="180" customWidth="1"/>
    <col min="14" max="14" width="12.57421875" style="180" customWidth="1"/>
    <col min="15" max="15" width="1.28515625" style="180" customWidth="1"/>
    <col min="16" max="16" width="12.57421875" style="180" customWidth="1"/>
    <col min="17" max="17" width="0.85546875" style="180" customWidth="1"/>
    <col min="18" max="18" width="12.57421875" style="180" customWidth="1"/>
    <col min="19" max="19" width="1.28515625" style="180" customWidth="1"/>
    <col min="20" max="20" width="12.57421875" style="180" customWidth="1"/>
    <col min="21" max="21" width="1.1484375" style="180" customWidth="1"/>
    <col min="22" max="22" width="12.57421875" style="180" customWidth="1"/>
    <col min="23" max="23" width="2.00390625" style="180" customWidth="1"/>
    <col min="24" max="16384" width="9.140625" style="180" customWidth="1"/>
  </cols>
  <sheetData>
    <row r="1" spans="1:22" ht="24" customHeight="1">
      <c r="A1" s="179" t="s">
        <v>559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3" ht="24" customHeight="1">
      <c r="A3" s="181" t="s">
        <v>547</v>
      </c>
    </row>
    <row r="4" ht="24" customHeight="1">
      <c r="A4" s="180" t="s">
        <v>200</v>
      </c>
    </row>
    <row r="5" ht="24" customHeight="1">
      <c r="V5" s="182" t="s">
        <v>1014</v>
      </c>
    </row>
    <row r="6" spans="4:22" ht="24" customHeight="1">
      <c r="D6" s="183" t="s">
        <v>715</v>
      </c>
      <c r="E6" s="183"/>
      <c r="F6" s="183"/>
      <c r="H6" s="183" t="s">
        <v>1015</v>
      </c>
      <c r="I6" s="183"/>
      <c r="J6" s="183"/>
      <c r="L6" s="184" t="s">
        <v>882</v>
      </c>
      <c r="M6" s="183"/>
      <c r="N6" s="183"/>
      <c r="P6" s="184" t="s">
        <v>714</v>
      </c>
      <c r="Q6" s="183"/>
      <c r="R6" s="183"/>
      <c r="T6" s="183" t="s">
        <v>959</v>
      </c>
      <c r="U6" s="183"/>
      <c r="V6" s="183"/>
    </row>
    <row r="7" spans="4:22" s="185" customFormat="1" ht="24" customHeight="1">
      <c r="D7" s="186" t="s">
        <v>464</v>
      </c>
      <c r="E7" s="187"/>
      <c r="F7" s="186" t="s">
        <v>408</v>
      </c>
      <c r="G7" s="188"/>
      <c r="H7" s="186" t="s">
        <v>464</v>
      </c>
      <c r="I7" s="187"/>
      <c r="J7" s="186" t="s">
        <v>408</v>
      </c>
      <c r="K7" s="188"/>
      <c r="L7" s="186" t="s">
        <v>464</v>
      </c>
      <c r="M7" s="187"/>
      <c r="N7" s="186" t="s">
        <v>408</v>
      </c>
      <c r="O7" s="188"/>
      <c r="P7" s="186" t="s">
        <v>464</v>
      </c>
      <c r="Q7" s="187"/>
      <c r="R7" s="186" t="s">
        <v>408</v>
      </c>
      <c r="S7" s="189"/>
      <c r="T7" s="186" t="s">
        <v>464</v>
      </c>
      <c r="U7" s="187"/>
      <c r="V7" s="186" t="s">
        <v>408</v>
      </c>
    </row>
    <row r="8" spans="4:22" s="185" customFormat="1" ht="24" customHeight="1">
      <c r="D8" s="190"/>
      <c r="E8" s="187"/>
      <c r="F8" s="190" t="s">
        <v>617</v>
      </c>
      <c r="G8" s="188"/>
      <c r="H8" s="190"/>
      <c r="I8" s="187"/>
      <c r="J8" s="190" t="s">
        <v>617</v>
      </c>
      <c r="K8" s="188"/>
      <c r="L8" s="190"/>
      <c r="M8" s="187"/>
      <c r="N8" s="190" t="s">
        <v>617</v>
      </c>
      <c r="O8" s="188"/>
      <c r="P8" s="190"/>
      <c r="Q8" s="187"/>
      <c r="R8" s="190" t="s">
        <v>617</v>
      </c>
      <c r="S8" s="189"/>
      <c r="T8" s="190"/>
      <c r="U8" s="187"/>
      <c r="V8" s="190" t="s">
        <v>617</v>
      </c>
    </row>
    <row r="9" spans="4:22" s="185" customFormat="1" ht="23.25">
      <c r="D9" s="189"/>
      <c r="E9" s="187"/>
      <c r="F9" s="189"/>
      <c r="G9" s="188"/>
      <c r="H9" s="189"/>
      <c r="I9" s="187"/>
      <c r="J9" s="189"/>
      <c r="K9" s="188"/>
      <c r="L9" s="189"/>
      <c r="M9" s="187"/>
      <c r="N9" s="189"/>
      <c r="O9" s="188"/>
      <c r="P9" s="189"/>
      <c r="Q9" s="187"/>
      <c r="R9" s="189"/>
      <c r="S9" s="189"/>
      <c r="T9" s="189"/>
      <c r="U9" s="187"/>
      <c r="V9" s="189"/>
    </row>
    <row r="10" spans="1:22" ht="24" customHeight="1">
      <c r="A10" s="180" t="s">
        <v>262</v>
      </c>
      <c r="D10" s="191">
        <v>802758</v>
      </c>
      <c r="E10" s="191"/>
      <c r="F10" s="191">
        <v>684313</v>
      </c>
      <c r="G10" s="191"/>
      <c r="H10" s="191">
        <v>1852260</v>
      </c>
      <c r="I10" s="191"/>
      <c r="J10" s="191">
        <v>1648183</v>
      </c>
      <c r="K10" s="191"/>
      <c r="L10" s="192">
        <v>303847</v>
      </c>
      <c r="M10" s="191"/>
      <c r="N10" s="192">
        <v>126779</v>
      </c>
      <c r="O10" s="191"/>
      <c r="P10" s="192">
        <v>0</v>
      </c>
      <c r="Q10" s="191"/>
      <c r="R10" s="192">
        <v>127876</v>
      </c>
      <c r="S10" s="191"/>
      <c r="T10" s="191">
        <f>D10+H10+L10+P10</f>
        <v>2958865</v>
      </c>
      <c r="U10" s="193"/>
      <c r="V10" s="193">
        <f>F10+J10+N10+R10</f>
        <v>2587151</v>
      </c>
    </row>
    <row r="11" spans="1:22" ht="24" customHeight="1">
      <c r="A11" s="180" t="s">
        <v>263</v>
      </c>
      <c r="D11" s="194">
        <v>-20393</v>
      </c>
      <c r="E11" s="191"/>
      <c r="F11" s="194">
        <v>-23928</v>
      </c>
      <c r="G11" s="191"/>
      <c r="H11" s="194">
        <v>-1681997</v>
      </c>
      <c r="I11" s="191"/>
      <c r="J11" s="194">
        <v>-1512004</v>
      </c>
      <c r="K11" s="191"/>
      <c r="L11" s="194">
        <v>-55923</v>
      </c>
      <c r="M11" s="191"/>
      <c r="N11" s="194">
        <v>-19861</v>
      </c>
      <c r="O11" s="191"/>
      <c r="P11" s="194">
        <v>0</v>
      </c>
      <c r="Q11" s="191"/>
      <c r="R11" s="194">
        <v>-125100</v>
      </c>
      <c r="S11" s="191"/>
      <c r="T11" s="194">
        <f>D11+H11+L11+P11</f>
        <v>-1758313</v>
      </c>
      <c r="U11" s="193"/>
      <c r="V11" s="195">
        <f>F11+J11+N11+R11</f>
        <v>-1680893</v>
      </c>
    </row>
    <row r="12" spans="1:22" ht="24" customHeight="1">
      <c r="A12" s="180" t="s">
        <v>264</v>
      </c>
      <c r="D12" s="191">
        <f>SUM(D10:D11)</f>
        <v>782365</v>
      </c>
      <c r="E12" s="191"/>
      <c r="F12" s="191">
        <f>+F10+F11</f>
        <v>660385</v>
      </c>
      <c r="G12" s="191"/>
      <c r="H12" s="191">
        <f>SUM(H10:H11)</f>
        <v>170263</v>
      </c>
      <c r="I12" s="191"/>
      <c r="J12" s="191">
        <f>+J10+J11</f>
        <v>136179</v>
      </c>
      <c r="K12" s="191"/>
      <c r="L12" s="192">
        <f>SUM(L10:L11)</f>
        <v>247924</v>
      </c>
      <c r="M12" s="191"/>
      <c r="N12" s="192">
        <f>SUM(N10:N11)</f>
        <v>106918</v>
      </c>
      <c r="O12" s="191"/>
      <c r="P12" s="192">
        <f>SUM(P10:P11)</f>
        <v>0</v>
      </c>
      <c r="Q12" s="191"/>
      <c r="R12" s="192">
        <f>SUM(R10:R11)</f>
        <v>2776</v>
      </c>
      <c r="S12" s="191"/>
      <c r="T12" s="193">
        <f>SUM(T10:T11)</f>
        <v>1200552</v>
      </c>
      <c r="U12" s="193"/>
      <c r="V12" s="193">
        <f>SUM(V10:V11)</f>
        <v>906258</v>
      </c>
    </row>
    <row r="13" spans="1:22" ht="24" customHeight="1">
      <c r="A13" s="180" t="s">
        <v>265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>
        <v>-301529</v>
      </c>
      <c r="U13" s="193"/>
      <c r="V13" s="193">
        <v>-278651</v>
      </c>
    </row>
    <row r="14" spans="1:22" ht="24" customHeight="1">
      <c r="A14" s="180" t="s">
        <v>266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>
        <v>-46067</v>
      </c>
      <c r="U14" s="193"/>
      <c r="V14" s="193">
        <v>-37073</v>
      </c>
    </row>
    <row r="15" spans="1:22" ht="24" customHeight="1">
      <c r="A15" s="180" t="s">
        <v>683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>
        <v>-28369</v>
      </c>
      <c r="U15" s="193"/>
      <c r="V15" s="193">
        <v>32300</v>
      </c>
    </row>
    <row r="16" spans="1:22" ht="24" customHeight="1" thickBot="1">
      <c r="A16" s="180" t="s">
        <v>267</v>
      </c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6"/>
      <c r="P16" s="191"/>
      <c r="Q16" s="191"/>
      <c r="R16" s="191"/>
      <c r="S16" s="196"/>
      <c r="T16" s="197">
        <f>SUM(T12:T15)</f>
        <v>824587</v>
      </c>
      <c r="U16" s="198"/>
      <c r="V16" s="197">
        <f>SUM(V12:V15)</f>
        <v>622834</v>
      </c>
    </row>
    <row r="17" spans="1:22" ht="24" customHeight="1" thickTop="1">
      <c r="A17" s="180" t="s">
        <v>268</v>
      </c>
      <c r="D17" s="191">
        <v>199061</v>
      </c>
      <c r="E17" s="191"/>
      <c r="F17" s="191">
        <v>155333</v>
      </c>
      <c r="G17" s="191"/>
      <c r="H17" s="191">
        <v>734798</v>
      </c>
      <c r="I17" s="191"/>
      <c r="J17" s="191">
        <v>678200</v>
      </c>
      <c r="K17" s="191"/>
      <c r="L17" s="191">
        <v>200485</v>
      </c>
      <c r="M17" s="191"/>
      <c r="N17" s="191">
        <v>201835</v>
      </c>
      <c r="O17" s="191"/>
      <c r="P17" s="191">
        <v>0</v>
      </c>
      <c r="Q17" s="191"/>
      <c r="R17" s="191">
        <v>0</v>
      </c>
      <c r="S17" s="191"/>
      <c r="T17" s="191">
        <f>D17+H17+L17</f>
        <v>1134344</v>
      </c>
      <c r="U17" s="193"/>
      <c r="V17" s="193">
        <f>F17+J17+N17</f>
        <v>1035368</v>
      </c>
    </row>
    <row r="18" spans="1:22" ht="24" customHeight="1">
      <c r="A18" s="180" t="s">
        <v>269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6"/>
      <c r="P18" s="191"/>
      <c r="Q18" s="191"/>
      <c r="R18" s="191"/>
      <c r="S18" s="196"/>
      <c r="T18" s="193">
        <v>8714317</v>
      </c>
      <c r="U18" s="193"/>
      <c r="V18" s="193">
        <v>8351770</v>
      </c>
    </row>
    <row r="19" spans="1:22" ht="24" customHeight="1" thickBot="1">
      <c r="A19" s="180" t="s">
        <v>270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6"/>
      <c r="P19" s="191"/>
      <c r="Q19" s="191"/>
      <c r="R19" s="191"/>
      <c r="S19" s="196"/>
      <c r="T19" s="197">
        <f>SUM(T17:T18)</f>
        <v>9848661</v>
      </c>
      <c r="U19" s="198"/>
      <c r="V19" s="197">
        <f>SUM(V17:V18)</f>
        <v>9387138</v>
      </c>
    </row>
    <row r="20" spans="1:22" ht="24" customHeight="1" thickTop="1">
      <c r="A20" s="180" t="s">
        <v>271</v>
      </c>
      <c r="D20" s="191">
        <v>600</v>
      </c>
      <c r="E20" s="191">
        <v>0</v>
      </c>
      <c r="F20" s="191">
        <v>15600</v>
      </c>
      <c r="G20" s="191">
        <v>0</v>
      </c>
      <c r="H20" s="191">
        <v>283438</v>
      </c>
      <c r="I20" s="191">
        <v>0</v>
      </c>
      <c r="J20" s="191">
        <v>282187</v>
      </c>
      <c r="K20" s="191">
        <v>0</v>
      </c>
      <c r="L20" s="191">
        <v>18864</v>
      </c>
      <c r="M20" s="191">
        <v>0</v>
      </c>
      <c r="N20" s="191">
        <v>111806</v>
      </c>
      <c r="O20" s="191"/>
      <c r="P20" s="191">
        <v>0</v>
      </c>
      <c r="Q20" s="191">
        <v>0</v>
      </c>
      <c r="R20" s="191">
        <v>974</v>
      </c>
      <c r="S20" s="191"/>
      <c r="T20" s="191">
        <f>D20+H20+L20+P20</f>
        <v>302902</v>
      </c>
      <c r="U20" s="193"/>
      <c r="V20" s="193">
        <f>F20+J20+N20+R20</f>
        <v>410567</v>
      </c>
    </row>
    <row r="21" spans="1:22" ht="24" customHeight="1">
      <c r="A21" s="180" t="s">
        <v>272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6"/>
      <c r="P21" s="191"/>
      <c r="Q21" s="191"/>
      <c r="R21" s="191"/>
      <c r="S21" s="196"/>
      <c r="T21" s="193">
        <v>2010231</v>
      </c>
      <c r="U21" s="193"/>
      <c r="V21" s="193">
        <v>827726</v>
      </c>
    </row>
    <row r="22" spans="1:22" ht="24" customHeight="1" thickBot="1">
      <c r="A22" s="180" t="s">
        <v>273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9">
        <f>SUM(T20:T21)</f>
        <v>2313133</v>
      </c>
      <c r="U22" s="198"/>
      <c r="V22" s="197">
        <f>SUM(V20:V21)</f>
        <v>1238293</v>
      </c>
    </row>
    <row r="23" spans="20:22" ht="24" customHeight="1" thickTop="1">
      <c r="T23" s="193"/>
      <c r="V23" s="193"/>
    </row>
    <row r="24" spans="20:22" ht="24" customHeight="1">
      <c r="T24" s="193"/>
      <c r="V24" s="193"/>
    </row>
    <row r="25" spans="1:22" ht="24" customHeight="1">
      <c r="A25" s="200" t="s">
        <v>769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1"/>
      <c r="U25" s="200"/>
      <c r="V25" s="201"/>
    </row>
    <row r="26" spans="1:22" ht="24" customHeight="1">
      <c r="A26" s="200" t="s">
        <v>679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1"/>
      <c r="U26" s="200"/>
      <c r="V26" s="201"/>
    </row>
  </sheetData>
  <sheetProtection/>
  <printOptions/>
  <pageMargins left="0.7480314960629921" right="0.35433070866141736" top="0.5511811023622047" bottom="0.31496062992125984" header="0.2362204724409449" footer="0.2755905511811024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E77" sqref="E77"/>
    </sheetView>
  </sheetViews>
  <sheetFormatPr defaultColWidth="9.140625" defaultRowHeight="27" customHeight="1"/>
  <cols>
    <col min="1" max="6" width="9.140625" style="53" customWidth="1"/>
    <col min="7" max="7" width="17.140625" style="53" customWidth="1"/>
    <col min="8" max="8" width="1.7109375" style="53" customWidth="1"/>
    <col min="9" max="9" width="16.7109375" style="53" customWidth="1"/>
    <col min="10" max="10" width="1.7109375" style="53" customWidth="1"/>
    <col min="11" max="11" width="17.140625" style="53" customWidth="1"/>
    <col min="12" max="12" width="3.140625" style="53" customWidth="1"/>
    <col min="13" max="13" width="2.57421875" style="53" customWidth="1"/>
    <col min="14" max="16384" width="9.140625" style="53" customWidth="1"/>
  </cols>
  <sheetData>
    <row r="1" spans="1:12" ht="27" customHeight="1">
      <c r="A1" s="52" t="s">
        <v>560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76"/>
    </row>
    <row r="2" spans="1:12" ht="27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27" customHeight="1">
      <c r="A3" s="51" t="s">
        <v>548</v>
      </c>
    </row>
    <row r="4" spans="1:11" ht="27" customHeight="1">
      <c r="A4" s="53" t="s">
        <v>549</v>
      </c>
      <c r="K4" s="177"/>
    </row>
    <row r="5" ht="27" customHeight="1">
      <c r="A5" s="53" t="s">
        <v>703</v>
      </c>
    </row>
    <row r="6" ht="27" customHeight="1">
      <c r="A6" s="53" t="s">
        <v>702</v>
      </c>
    </row>
    <row r="7" ht="27" customHeight="1">
      <c r="A7" s="53" t="s">
        <v>550</v>
      </c>
    </row>
    <row r="8" ht="27" customHeight="1">
      <c r="A8" s="53" t="s">
        <v>778</v>
      </c>
    </row>
    <row r="9" ht="27" customHeight="1">
      <c r="A9" s="53" t="s">
        <v>551</v>
      </c>
    </row>
    <row r="10" ht="27" customHeight="1">
      <c r="A10" s="53" t="s">
        <v>704</v>
      </c>
    </row>
    <row r="11" ht="27" customHeight="1">
      <c r="A11" s="53" t="s">
        <v>705</v>
      </c>
    </row>
    <row r="12" ht="27" customHeight="1">
      <c r="A12" s="53" t="s">
        <v>552</v>
      </c>
    </row>
    <row r="13" ht="27" customHeight="1">
      <c r="A13" s="53" t="s">
        <v>706</v>
      </c>
    </row>
    <row r="14" ht="27" customHeight="1">
      <c r="A14" s="53" t="s">
        <v>712</v>
      </c>
    </row>
    <row r="15" ht="27" customHeight="1">
      <c r="A15" s="53" t="s">
        <v>707</v>
      </c>
    </row>
    <row r="16" ht="27" customHeight="1">
      <c r="A16" s="53" t="s">
        <v>396</v>
      </c>
    </row>
    <row r="17" ht="27" customHeight="1">
      <c r="A17" s="53" t="s">
        <v>395</v>
      </c>
    </row>
    <row r="18" ht="27" customHeight="1">
      <c r="A18" s="53" t="s">
        <v>553</v>
      </c>
    </row>
    <row r="19" ht="27" customHeight="1">
      <c r="A19" s="53" t="s">
        <v>389</v>
      </c>
    </row>
    <row r="20" ht="27" customHeight="1">
      <c r="A20" s="53" t="s">
        <v>392</v>
      </c>
    </row>
    <row r="21" ht="27" customHeight="1">
      <c r="A21" s="53" t="s">
        <v>390</v>
      </c>
    </row>
    <row r="22" ht="27" customHeight="1">
      <c r="A22" s="53" t="s">
        <v>554</v>
      </c>
    </row>
    <row r="23" ht="27" customHeight="1">
      <c r="A23" s="53" t="s">
        <v>821</v>
      </c>
    </row>
    <row r="24" ht="27" customHeight="1">
      <c r="A24" s="53" t="s">
        <v>815</v>
      </c>
    </row>
    <row r="25" ht="27" customHeight="1">
      <c r="A25" s="53" t="s">
        <v>822</v>
      </c>
    </row>
    <row r="26" spans="1:10" s="24" customFormat="1" ht="27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2" s="84" customFormat="1" ht="27" customHeight="1">
      <c r="A27" s="85" t="s">
        <v>661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="84" customFormat="1" ht="27" customHeight="1">
      <c r="B28" s="84" t="s">
        <v>164</v>
      </c>
    </row>
    <row r="31" spans="1:12" ht="27" customHeight="1">
      <c r="A31" s="178" t="s">
        <v>681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1" ht="27" customHeight="1">
      <c r="A32" s="178" t="s">
        <v>679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</row>
  </sheetData>
  <sheetProtection/>
  <printOptions horizontalCentered="1"/>
  <pageMargins left="0.3937007874015748" right="0" top="0.69" bottom="0.5" header="0.3937007874015748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SheetLayoutView="100" zoomScalePageLayoutView="0" workbookViewId="0" topLeftCell="A56">
      <selection activeCell="E77" sqref="E77"/>
    </sheetView>
  </sheetViews>
  <sheetFormatPr defaultColWidth="9.140625" defaultRowHeight="27" customHeight="1"/>
  <cols>
    <col min="1" max="1" width="5.421875" style="155" customWidth="1"/>
    <col min="2" max="2" width="2.140625" style="155" customWidth="1"/>
    <col min="3" max="3" width="10.140625" style="155" customWidth="1"/>
    <col min="4" max="4" width="9.140625" style="155" customWidth="1"/>
    <col min="5" max="5" width="13.421875" style="155" customWidth="1"/>
    <col min="6" max="6" width="13.140625" style="155" customWidth="1"/>
    <col min="7" max="7" width="18.421875" style="155" customWidth="1"/>
    <col min="8" max="8" width="1.28515625" style="149" customWidth="1"/>
    <col min="9" max="9" width="18.421875" style="155" customWidth="1"/>
    <col min="10" max="10" width="1.28515625" style="155" customWidth="1"/>
    <col min="11" max="11" width="18.421875" style="155" customWidth="1"/>
    <col min="12" max="12" width="2.8515625" style="155" customWidth="1"/>
    <col min="13" max="16384" width="9.140625" style="155" customWidth="1"/>
  </cols>
  <sheetData>
    <row r="1" spans="1:11" s="156" customFormat="1" ht="24.75" customHeight="1">
      <c r="A1" s="161" t="s">
        <v>415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151" customFormat="1" ht="24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0" s="156" customFormat="1" ht="24.75" customHeight="1">
      <c r="A3" s="170" t="s">
        <v>614</v>
      </c>
      <c r="F3" s="164"/>
      <c r="H3" s="164"/>
      <c r="J3" s="165"/>
    </row>
    <row r="4" spans="1:10" s="156" customFormat="1" ht="24.75" customHeight="1">
      <c r="A4" s="150" t="s">
        <v>572</v>
      </c>
      <c r="B4" s="150"/>
      <c r="F4" s="164"/>
      <c r="H4" s="164"/>
      <c r="J4" s="165"/>
    </row>
    <row r="5" spans="1:11" s="156" customFormat="1" ht="24.75" customHeight="1">
      <c r="A5" s="170"/>
      <c r="F5" s="164"/>
      <c r="H5" s="164"/>
      <c r="I5" s="596"/>
      <c r="J5" s="596"/>
      <c r="K5" s="574" t="s">
        <v>963</v>
      </c>
    </row>
    <row r="6" spans="1:11" s="156" customFormat="1" ht="24.75" customHeight="1">
      <c r="A6" s="170"/>
      <c r="F6" s="164"/>
      <c r="G6" s="597" t="s">
        <v>243</v>
      </c>
      <c r="H6" s="598"/>
      <c r="I6" s="597"/>
      <c r="J6" s="597"/>
      <c r="K6" s="599"/>
    </row>
    <row r="7" spans="1:11" s="156" customFormat="1" ht="24.75" customHeight="1">
      <c r="A7" s="170"/>
      <c r="F7" s="164"/>
      <c r="G7" s="30" t="s">
        <v>142</v>
      </c>
      <c r="H7" s="164"/>
      <c r="I7" s="30" t="s">
        <v>421</v>
      </c>
      <c r="J7" s="569"/>
      <c r="K7" s="30" t="s">
        <v>585</v>
      </c>
    </row>
    <row r="8" spans="1:11" s="156" customFormat="1" ht="24.75" customHeight="1">
      <c r="A8" s="170"/>
      <c r="B8" s="171" t="s">
        <v>586</v>
      </c>
      <c r="F8" s="164"/>
      <c r="G8" s="600"/>
      <c r="H8" s="164"/>
      <c r="I8" s="600"/>
      <c r="J8" s="569"/>
      <c r="K8" s="600"/>
    </row>
    <row r="9" spans="1:11" s="156" customFormat="1" ht="24.75" customHeight="1">
      <c r="A9" s="170"/>
      <c r="B9" s="601" t="s">
        <v>587</v>
      </c>
      <c r="F9" s="164"/>
      <c r="G9" s="600"/>
      <c r="H9" s="164"/>
      <c r="I9" s="600"/>
      <c r="J9" s="569"/>
      <c r="K9" s="600"/>
    </row>
    <row r="10" spans="1:11" s="156" customFormat="1" ht="24.75" customHeight="1">
      <c r="A10" s="170"/>
      <c r="B10" s="171"/>
      <c r="C10" s="156" t="s">
        <v>565</v>
      </c>
      <c r="F10" s="164"/>
      <c r="G10" s="600">
        <v>184469411.06</v>
      </c>
      <c r="H10" s="164"/>
      <c r="I10" s="600">
        <v>184469411.06</v>
      </c>
      <c r="J10" s="569"/>
      <c r="K10" s="600">
        <v>80284227.56</v>
      </c>
    </row>
    <row r="11" spans="1:11" s="156" customFormat="1" ht="24.75" customHeight="1">
      <c r="A11" s="170"/>
      <c r="B11" s="171"/>
      <c r="C11" s="156" t="s">
        <v>588</v>
      </c>
      <c r="F11" s="164"/>
      <c r="G11" s="600">
        <v>152607182.09</v>
      </c>
      <c r="H11" s="164"/>
      <c r="I11" s="600">
        <v>181824954.21</v>
      </c>
      <c r="J11" s="569"/>
      <c r="K11" s="600">
        <v>166739442.58</v>
      </c>
    </row>
    <row r="12" spans="1:11" s="156" customFormat="1" ht="24.75" customHeight="1">
      <c r="A12" s="170"/>
      <c r="B12" s="601" t="s">
        <v>589</v>
      </c>
      <c r="F12" s="164"/>
      <c r="G12" s="600"/>
      <c r="H12" s="164"/>
      <c r="I12" s="600"/>
      <c r="J12" s="569"/>
      <c r="K12" s="600"/>
    </row>
    <row r="13" spans="1:11" s="156" customFormat="1" ht="24.75" customHeight="1">
      <c r="A13" s="170"/>
      <c r="B13" s="171"/>
      <c r="C13" s="156" t="s">
        <v>590</v>
      </c>
      <c r="F13" s="164"/>
      <c r="G13" s="600">
        <v>319046086.65</v>
      </c>
      <c r="H13" s="164"/>
      <c r="I13" s="602">
        <v>455132699.27</v>
      </c>
      <c r="J13" s="569"/>
      <c r="K13" s="600">
        <v>306120921.49</v>
      </c>
    </row>
    <row r="14" spans="1:11" s="156" customFormat="1" ht="24.75" customHeight="1">
      <c r="A14" s="170"/>
      <c r="B14" s="601" t="s">
        <v>591</v>
      </c>
      <c r="F14" s="164"/>
      <c r="G14" s="600"/>
      <c r="H14" s="164"/>
      <c r="I14" s="600"/>
      <c r="J14" s="569"/>
      <c r="K14" s="600"/>
    </row>
    <row r="15" spans="1:11" s="156" customFormat="1" ht="24.75" customHeight="1">
      <c r="A15" s="170"/>
      <c r="B15" s="171"/>
      <c r="C15" s="156" t="s">
        <v>592</v>
      </c>
      <c r="F15" s="164"/>
      <c r="G15" s="600"/>
      <c r="H15" s="164"/>
      <c r="I15" s="602"/>
      <c r="J15" s="569"/>
      <c r="K15" s="602"/>
    </row>
    <row r="16" spans="1:11" s="156" customFormat="1" ht="24.75" customHeight="1">
      <c r="A16" s="170"/>
      <c r="B16" s="171"/>
      <c r="C16" s="156" t="s">
        <v>566</v>
      </c>
      <c r="F16" s="164"/>
      <c r="G16" s="600">
        <v>317429926.79</v>
      </c>
      <c r="H16" s="164"/>
      <c r="I16" s="602">
        <v>452667582.3</v>
      </c>
      <c r="J16" s="569"/>
      <c r="K16" s="602">
        <v>306120921.49</v>
      </c>
    </row>
    <row r="17" spans="1:11" s="156" customFormat="1" ht="24.75" customHeight="1">
      <c r="A17" s="170"/>
      <c r="B17" s="171"/>
      <c r="C17" s="156" t="s">
        <v>567</v>
      </c>
      <c r="F17" s="164"/>
      <c r="G17" s="600">
        <v>455524272.99</v>
      </c>
      <c r="H17" s="164"/>
      <c r="I17" s="602">
        <v>455524272.99</v>
      </c>
      <c r="J17" s="569"/>
      <c r="K17" s="602">
        <v>332743057.83</v>
      </c>
    </row>
    <row r="18" spans="1:11" s="156" customFormat="1" ht="24.75" customHeight="1">
      <c r="A18" s="170"/>
      <c r="B18" s="171"/>
      <c r="C18" s="156" t="s">
        <v>593</v>
      </c>
      <c r="F18" s="164"/>
      <c r="G18" s="600">
        <v>422045884.16</v>
      </c>
      <c r="H18" s="164"/>
      <c r="I18" s="602">
        <v>450414699.17</v>
      </c>
      <c r="J18" s="569"/>
      <c r="K18" s="602">
        <v>419198272.85</v>
      </c>
    </row>
    <row r="19" spans="1:11" s="156" customFormat="1" ht="24.75" customHeight="1">
      <c r="A19" s="170"/>
      <c r="F19" s="164"/>
      <c r="G19" s="600"/>
      <c r="H19" s="603"/>
      <c r="I19" s="600"/>
      <c r="J19" s="577"/>
      <c r="K19" s="600"/>
    </row>
    <row r="20" spans="1:10" s="156" customFormat="1" ht="24.75" customHeight="1">
      <c r="A20" s="170"/>
      <c r="F20" s="164"/>
      <c r="H20" s="164"/>
      <c r="J20" s="165"/>
    </row>
    <row r="21" spans="1:11" s="156" customFormat="1" ht="24.75" customHeight="1">
      <c r="A21" s="170"/>
      <c r="F21" s="164"/>
      <c r="H21" s="164"/>
      <c r="I21" s="596"/>
      <c r="J21" s="596"/>
      <c r="K21" s="574" t="s">
        <v>963</v>
      </c>
    </row>
    <row r="22" spans="1:11" s="156" customFormat="1" ht="24.75" customHeight="1">
      <c r="A22" s="170"/>
      <c r="F22" s="164"/>
      <c r="G22" s="597" t="s">
        <v>779</v>
      </c>
      <c r="H22" s="598"/>
      <c r="I22" s="604"/>
      <c r="J22" s="597"/>
      <c r="K22" s="597"/>
    </row>
    <row r="23" spans="1:11" s="156" customFormat="1" ht="24.75" customHeight="1">
      <c r="A23" s="170"/>
      <c r="F23" s="164"/>
      <c r="G23" s="30" t="s">
        <v>142</v>
      </c>
      <c r="H23" s="164"/>
      <c r="I23" s="30" t="s">
        <v>421</v>
      </c>
      <c r="J23" s="569"/>
      <c r="K23" s="30" t="s">
        <v>585</v>
      </c>
    </row>
    <row r="24" spans="1:11" s="156" customFormat="1" ht="24.75" customHeight="1">
      <c r="A24" s="170"/>
      <c r="B24" s="171" t="s">
        <v>586</v>
      </c>
      <c r="F24" s="164"/>
      <c r="G24" s="600"/>
      <c r="H24" s="164"/>
      <c r="I24" s="600"/>
      <c r="J24" s="569"/>
      <c r="K24" s="600"/>
    </row>
    <row r="25" spans="1:11" s="156" customFormat="1" ht="24.75" customHeight="1">
      <c r="A25" s="170"/>
      <c r="B25" s="601" t="s">
        <v>587</v>
      </c>
      <c r="F25" s="164"/>
      <c r="G25" s="600"/>
      <c r="H25" s="164"/>
      <c r="I25" s="600"/>
      <c r="J25" s="569"/>
      <c r="K25" s="600"/>
    </row>
    <row r="26" spans="1:13" s="156" customFormat="1" ht="24.75" customHeight="1">
      <c r="A26" s="170"/>
      <c r="B26" s="171"/>
      <c r="C26" s="156" t="s">
        <v>588</v>
      </c>
      <c r="F26" s="164"/>
      <c r="G26" s="600">
        <v>159788805.07</v>
      </c>
      <c r="H26" s="164"/>
      <c r="I26" s="600">
        <v>189006577.19</v>
      </c>
      <c r="J26" s="569"/>
      <c r="K26" s="600">
        <v>172871065.56</v>
      </c>
      <c r="M26" s="605"/>
    </row>
    <row r="27" spans="1:11" s="156" customFormat="1" ht="24.75" customHeight="1">
      <c r="A27" s="170"/>
      <c r="B27" s="601" t="s">
        <v>589</v>
      </c>
      <c r="F27" s="164"/>
      <c r="G27" s="600"/>
      <c r="H27" s="164"/>
      <c r="I27" s="600"/>
      <c r="J27" s="569"/>
      <c r="K27" s="600"/>
    </row>
    <row r="28" spans="1:13" s="156" customFormat="1" ht="24.75" customHeight="1">
      <c r="A28" s="170"/>
      <c r="B28" s="171"/>
      <c r="C28" s="156" t="s">
        <v>590</v>
      </c>
      <c r="F28" s="164"/>
      <c r="G28" s="600">
        <v>319046086.65</v>
      </c>
      <c r="H28" s="164"/>
      <c r="I28" s="600">
        <v>455132699.27</v>
      </c>
      <c r="J28" s="569"/>
      <c r="K28" s="600">
        <v>306120921.49</v>
      </c>
      <c r="M28" s="605"/>
    </row>
    <row r="29" spans="1:11" s="156" customFormat="1" ht="24.75" customHeight="1">
      <c r="A29" s="170"/>
      <c r="B29" s="601" t="s">
        <v>591</v>
      </c>
      <c r="F29" s="164"/>
      <c r="G29" s="600"/>
      <c r="H29" s="164"/>
      <c r="I29" s="600"/>
      <c r="J29" s="569"/>
      <c r="K29" s="600"/>
    </row>
    <row r="30" spans="1:13" s="156" customFormat="1" ht="24.75" customHeight="1">
      <c r="A30" s="170"/>
      <c r="B30" s="171"/>
      <c r="C30" s="156" t="s">
        <v>592</v>
      </c>
      <c r="F30" s="164"/>
      <c r="G30" s="600">
        <v>317429926.79</v>
      </c>
      <c r="H30" s="164"/>
      <c r="I30" s="602">
        <v>452667582.3</v>
      </c>
      <c r="J30" s="569"/>
      <c r="K30" s="602">
        <v>306120921.49</v>
      </c>
      <c r="M30" s="605"/>
    </row>
    <row r="31" spans="1:13" s="156" customFormat="1" ht="24.75" customHeight="1">
      <c r="A31" s="170"/>
      <c r="B31" s="171"/>
      <c r="C31" s="156" t="s">
        <v>593</v>
      </c>
      <c r="F31" s="164"/>
      <c r="G31" s="600">
        <v>158172645.21</v>
      </c>
      <c r="H31" s="164"/>
      <c r="I31" s="602">
        <v>186541460.22</v>
      </c>
      <c r="J31" s="569"/>
      <c r="K31" s="602">
        <v>172871065.56</v>
      </c>
      <c r="M31" s="605"/>
    </row>
    <row r="32" spans="1:11" s="156" customFormat="1" ht="24.75" customHeight="1">
      <c r="A32" s="170"/>
      <c r="B32" s="171"/>
      <c r="F32" s="164"/>
      <c r="G32" s="600"/>
      <c r="H32" s="603"/>
      <c r="I32" s="600"/>
      <c r="J32" s="577"/>
      <c r="K32" s="600"/>
    </row>
    <row r="33" spans="1:11" s="156" customFormat="1" ht="24.75" customHeight="1">
      <c r="A33" s="170"/>
      <c r="B33" s="171"/>
      <c r="F33" s="164"/>
      <c r="G33" s="600"/>
      <c r="H33" s="603"/>
      <c r="I33" s="600"/>
      <c r="J33" s="577"/>
      <c r="K33" s="600"/>
    </row>
    <row r="34" spans="1:11" s="156" customFormat="1" ht="24.75" customHeight="1">
      <c r="A34" s="160"/>
      <c r="B34" s="160"/>
      <c r="C34" s="161"/>
      <c r="D34" s="160"/>
      <c r="E34" s="160"/>
      <c r="F34" s="160"/>
      <c r="G34" s="160"/>
      <c r="H34" s="160"/>
      <c r="I34" s="160"/>
      <c r="J34" s="162"/>
      <c r="K34" s="161"/>
    </row>
    <row r="35" spans="1:11" s="156" customFormat="1" ht="24.75" customHeight="1">
      <c r="A35" s="160" t="s">
        <v>667</v>
      </c>
      <c r="B35" s="160"/>
      <c r="C35" s="161"/>
      <c r="D35" s="160"/>
      <c r="E35" s="160"/>
      <c r="F35" s="160"/>
      <c r="G35" s="160"/>
      <c r="H35" s="160"/>
      <c r="I35" s="160"/>
      <c r="J35" s="162"/>
      <c r="K35" s="161"/>
    </row>
    <row r="36" spans="1:11" s="156" customFormat="1" ht="24.75" customHeight="1">
      <c r="A36" s="161" t="s">
        <v>666</v>
      </c>
      <c r="B36" s="161"/>
      <c r="C36" s="161"/>
      <c r="D36" s="161"/>
      <c r="E36" s="161"/>
      <c r="F36" s="161"/>
      <c r="G36" s="161"/>
      <c r="H36" s="163"/>
      <c r="I36" s="161"/>
      <c r="J36" s="161"/>
      <c r="K36" s="161"/>
    </row>
    <row r="37" spans="1:11" s="156" customFormat="1" ht="24.75" customHeight="1">
      <c r="A37" s="160"/>
      <c r="B37" s="160"/>
      <c r="C37" s="161"/>
      <c r="D37" s="160"/>
      <c r="E37" s="160"/>
      <c r="F37" s="160"/>
      <c r="G37" s="160"/>
      <c r="H37" s="160"/>
      <c r="I37" s="160"/>
      <c r="J37" s="162"/>
      <c r="K37" s="161"/>
    </row>
    <row r="38" spans="1:12" s="156" customFormat="1" ht="24.75" customHeight="1">
      <c r="A38" s="161" t="s">
        <v>595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51"/>
    </row>
    <row r="39" spans="1:12" s="156" customFormat="1" ht="23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51"/>
    </row>
    <row r="40" spans="1:10" s="156" customFormat="1" ht="24.75" customHeight="1">
      <c r="A40" s="170" t="s">
        <v>615</v>
      </c>
      <c r="F40" s="164"/>
      <c r="H40" s="164"/>
      <c r="J40" s="165"/>
    </row>
    <row r="41" spans="1:10" s="156" customFormat="1" ht="14.25" customHeight="1">
      <c r="A41" s="170"/>
      <c r="F41" s="164"/>
      <c r="H41" s="164"/>
      <c r="J41" s="165"/>
    </row>
    <row r="42" spans="1:12" s="156" customFormat="1" ht="17.25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574" t="s">
        <v>963</v>
      </c>
      <c r="L42" s="151"/>
    </row>
    <row r="43" spans="1:11" s="156" customFormat="1" ht="23.25">
      <c r="A43" s="170"/>
      <c r="F43" s="164"/>
      <c r="H43" s="164"/>
      <c r="I43" s="596"/>
      <c r="J43" s="596" t="s">
        <v>348</v>
      </c>
      <c r="K43" s="606"/>
    </row>
    <row r="44" spans="1:11" s="156" customFormat="1" ht="23.25">
      <c r="A44" s="170"/>
      <c r="F44" s="164"/>
      <c r="H44" s="164"/>
      <c r="I44" s="607"/>
      <c r="J44" s="607" t="s">
        <v>349</v>
      </c>
      <c r="K44" s="608"/>
    </row>
    <row r="45" spans="1:11" s="156" customFormat="1" ht="23.25">
      <c r="A45" s="170"/>
      <c r="F45" s="164"/>
      <c r="H45" s="164"/>
      <c r="I45" s="30" t="s">
        <v>142</v>
      </c>
      <c r="J45" s="569"/>
      <c r="K45" s="30" t="s">
        <v>204</v>
      </c>
    </row>
    <row r="46" spans="1:10" s="156" customFormat="1" ht="23.25">
      <c r="A46" s="170"/>
      <c r="B46" s="171" t="s">
        <v>594</v>
      </c>
      <c r="F46" s="164"/>
      <c r="H46" s="164"/>
      <c r="J46" s="165"/>
    </row>
    <row r="47" spans="1:11" s="156" customFormat="1" ht="23.25">
      <c r="A47" s="170"/>
      <c r="C47" s="569" t="s">
        <v>505</v>
      </c>
      <c r="F47" s="164"/>
      <c r="H47" s="164"/>
      <c r="I47" s="609">
        <v>-28368815.01</v>
      </c>
      <c r="J47" s="610"/>
      <c r="K47" s="609">
        <v>31249611.63</v>
      </c>
    </row>
    <row r="48" spans="1:11" s="156" customFormat="1" ht="23.25">
      <c r="A48" s="170"/>
      <c r="C48" s="569" t="s">
        <v>506</v>
      </c>
      <c r="F48" s="164"/>
      <c r="H48" s="164"/>
      <c r="I48" s="609">
        <v>-107833597.61</v>
      </c>
      <c r="J48" s="610"/>
      <c r="K48" s="609">
        <v>-172595117.88</v>
      </c>
    </row>
    <row r="49" spans="1:11" s="156" customFormat="1" ht="23.25">
      <c r="A49" s="170"/>
      <c r="C49" s="569" t="s">
        <v>507</v>
      </c>
      <c r="F49" s="164"/>
      <c r="H49" s="164"/>
      <c r="I49" s="609">
        <v>-0.06</v>
      </c>
      <c r="J49" s="610"/>
      <c r="K49" s="609">
        <v>0.06</v>
      </c>
    </row>
    <row r="50" spans="1:10" s="156" customFormat="1" ht="13.5" customHeight="1">
      <c r="A50" s="170"/>
      <c r="F50" s="164"/>
      <c r="H50" s="164"/>
      <c r="J50" s="165"/>
    </row>
    <row r="51" spans="1:12" s="156" customFormat="1" ht="17.25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574" t="s">
        <v>963</v>
      </c>
      <c r="L51" s="151"/>
    </row>
    <row r="52" spans="1:11" s="156" customFormat="1" ht="23.25">
      <c r="A52" s="170"/>
      <c r="F52" s="164"/>
      <c r="H52" s="164"/>
      <c r="I52" s="611"/>
      <c r="J52" s="607" t="s">
        <v>779</v>
      </c>
      <c r="K52" s="612"/>
    </row>
    <row r="53" spans="1:11" s="156" customFormat="1" ht="23.25">
      <c r="A53" s="170"/>
      <c r="F53" s="164"/>
      <c r="H53" s="164"/>
      <c r="I53" s="30" t="s">
        <v>142</v>
      </c>
      <c r="J53" s="569"/>
      <c r="K53" s="30" t="s">
        <v>204</v>
      </c>
    </row>
    <row r="54" spans="1:10" s="156" customFormat="1" ht="23.25">
      <c r="A54" s="170"/>
      <c r="B54" s="171" t="s">
        <v>594</v>
      </c>
      <c r="F54" s="164"/>
      <c r="H54" s="164"/>
      <c r="J54" s="165"/>
    </row>
    <row r="55" spans="1:11" s="156" customFormat="1" ht="23.25">
      <c r="A55" s="170"/>
      <c r="C55" s="569" t="s">
        <v>505</v>
      </c>
      <c r="F55" s="164"/>
      <c r="H55" s="164"/>
      <c r="I55" s="609">
        <v>-28368815.01</v>
      </c>
      <c r="J55" s="609"/>
      <c r="K55" s="609">
        <v>32299611.63</v>
      </c>
    </row>
    <row r="56" spans="1:11" s="156" customFormat="1" ht="23.25">
      <c r="A56" s="170"/>
      <c r="C56" s="569" t="s">
        <v>506</v>
      </c>
      <c r="F56" s="164"/>
      <c r="H56" s="164"/>
      <c r="I56" s="609">
        <v>-135237655.51</v>
      </c>
      <c r="J56" s="610"/>
      <c r="K56" s="609">
        <v>-101411883.92</v>
      </c>
    </row>
    <row r="57" spans="1:11" s="156" customFormat="1" ht="23.25">
      <c r="A57" s="170"/>
      <c r="C57" s="569" t="s">
        <v>507</v>
      </c>
      <c r="F57" s="164"/>
      <c r="H57" s="164"/>
      <c r="I57" s="609">
        <v>-0.06</v>
      </c>
      <c r="J57" s="610"/>
      <c r="K57" s="609">
        <v>0.06</v>
      </c>
    </row>
    <row r="58" spans="1:10" s="156" customFormat="1" ht="23.25">
      <c r="A58" s="170"/>
      <c r="F58" s="164"/>
      <c r="H58" s="164"/>
      <c r="J58" s="165"/>
    </row>
    <row r="59" spans="1:11" s="614" customFormat="1" ht="23.25">
      <c r="A59" s="613"/>
      <c r="B59" s="156" t="s">
        <v>578</v>
      </c>
      <c r="C59" s="156"/>
      <c r="D59" s="156"/>
      <c r="E59" s="156"/>
      <c r="F59" s="164"/>
      <c r="G59" s="156"/>
      <c r="H59" s="164"/>
      <c r="I59" s="156"/>
      <c r="J59" s="165"/>
      <c r="K59" s="156"/>
    </row>
    <row r="60" spans="2:11" s="614" customFormat="1" ht="23.25">
      <c r="B60" s="156"/>
      <c r="C60" s="156" t="s">
        <v>575</v>
      </c>
      <c r="D60" s="156"/>
      <c r="E60" s="156"/>
      <c r="F60" s="164"/>
      <c r="G60" s="156"/>
      <c r="H60" s="164"/>
      <c r="I60" s="156"/>
      <c r="J60" s="165"/>
      <c r="K60" s="156"/>
    </row>
    <row r="61" spans="2:11" s="614" customFormat="1" ht="23.25">
      <c r="B61" s="156"/>
      <c r="C61" s="156" t="s">
        <v>574</v>
      </c>
      <c r="D61" s="156"/>
      <c r="E61" s="156"/>
      <c r="F61" s="164"/>
      <c r="G61" s="156"/>
      <c r="H61" s="164"/>
      <c r="I61" s="156"/>
      <c r="J61" s="165"/>
      <c r="K61" s="156"/>
    </row>
    <row r="62" spans="2:11" s="614" customFormat="1" ht="23.25">
      <c r="B62" s="156"/>
      <c r="C62" s="156" t="s">
        <v>576</v>
      </c>
      <c r="D62" s="156"/>
      <c r="E62" s="156"/>
      <c r="F62" s="164"/>
      <c r="G62" s="156"/>
      <c r="H62" s="164"/>
      <c r="I62" s="156"/>
      <c r="J62" s="165"/>
      <c r="K62" s="156"/>
    </row>
    <row r="63" spans="2:11" s="614" customFormat="1" ht="23.25">
      <c r="B63" s="156"/>
      <c r="C63" s="156" t="s">
        <v>577</v>
      </c>
      <c r="D63" s="156"/>
      <c r="E63" s="156"/>
      <c r="F63" s="164"/>
      <c r="G63" s="156"/>
      <c r="H63" s="164"/>
      <c r="I63" s="156"/>
      <c r="J63" s="165"/>
      <c r="K63" s="156"/>
    </row>
    <row r="64" spans="2:11" s="614" customFormat="1" ht="23.25">
      <c r="B64" s="156"/>
      <c r="C64" s="156" t="s">
        <v>573</v>
      </c>
      <c r="D64" s="156"/>
      <c r="E64" s="156"/>
      <c r="F64" s="164"/>
      <c r="G64" s="156"/>
      <c r="H64" s="164"/>
      <c r="I64" s="156"/>
      <c r="J64" s="165"/>
      <c r="K64" s="156"/>
    </row>
    <row r="65" spans="6:10" s="156" customFormat="1" ht="13.5" customHeight="1">
      <c r="F65" s="164"/>
      <c r="H65" s="164"/>
      <c r="J65" s="165"/>
    </row>
    <row r="66" spans="1:10" s="618" customFormat="1" ht="23.25">
      <c r="A66" s="573" t="s">
        <v>596</v>
      </c>
      <c r="B66" s="569"/>
      <c r="C66" s="615"/>
      <c r="D66" s="615"/>
      <c r="E66" s="616"/>
      <c r="F66" s="569"/>
      <c r="G66" s="617"/>
      <c r="H66" s="591"/>
      <c r="I66" s="617"/>
      <c r="J66" s="569"/>
    </row>
    <row r="67" spans="1:10" s="618" customFormat="1" ht="23.25">
      <c r="A67" s="619"/>
      <c r="B67" s="569" t="s">
        <v>393</v>
      </c>
      <c r="C67" s="615"/>
      <c r="D67" s="615"/>
      <c r="E67" s="616"/>
      <c r="F67" s="569"/>
      <c r="G67" s="617"/>
      <c r="H67" s="591"/>
      <c r="I67" s="617"/>
      <c r="J67" s="569"/>
    </row>
    <row r="68" spans="1:11" s="618" customFormat="1" ht="17.25" customHeight="1">
      <c r="A68" s="591" t="s">
        <v>355</v>
      </c>
      <c r="B68" s="569"/>
      <c r="C68" s="615"/>
      <c r="D68" s="615"/>
      <c r="E68" s="616"/>
      <c r="F68" s="569"/>
      <c r="G68" s="572"/>
      <c r="H68" s="573"/>
      <c r="J68" s="569"/>
      <c r="K68" s="574" t="s">
        <v>963</v>
      </c>
    </row>
    <row r="69" spans="1:10" s="618" customFormat="1" ht="23.25">
      <c r="A69" s="591"/>
      <c r="B69" s="569"/>
      <c r="C69" s="615"/>
      <c r="D69" s="615"/>
      <c r="E69" s="616"/>
      <c r="G69" s="596"/>
      <c r="I69" s="596"/>
      <c r="J69" s="596" t="s">
        <v>348</v>
      </c>
    </row>
    <row r="70" spans="1:10" s="618" customFormat="1" ht="23.25">
      <c r="A70" s="591"/>
      <c r="B70" s="569"/>
      <c r="C70" s="615"/>
      <c r="D70" s="615"/>
      <c r="E70" s="616"/>
      <c r="G70" s="596"/>
      <c r="I70" s="596"/>
      <c r="J70" s="596" t="s">
        <v>349</v>
      </c>
    </row>
    <row r="71" spans="1:11" s="569" customFormat="1" ht="23.25">
      <c r="A71" s="591"/>
      <c r="C71" s="615"/>
      <c r="D71" s="615"/>
      <c r="E71" s="616"/>
      <c r="F71" s="577"/>
      <c r="I71" s="611"/>
      <c r="J71" s="607" t="s">
        <v>780</v>
      </c>
      <c r="K71" s="612"/>
    </row>
    <row r="72" spans="1:11" s="569" customFormat="1" ht="23.25">
      <c r="A72" s="591"/>
      <c r="C72" s="615"/>
      <c r="D72" s="615"/>
      <c r="E72" s="616"/>
      <c r="H72" s="31"/>
      <c r="I72" s="30" t="s">
        <v>142</v>
      </c>
      <c r="K72" s="30" t="s">
        <v>421</v>
      </c>
    </row>
    <row r="73" spans="1:11" s="569" customFormat="1" ht="23.25">
      <c r="A73" s="591"/>
      <c r="B73" s="569" t="s">
        <v>356</v>
      </c>
      <c r="C73" s="615"/>
      <c r="D73" s="615"/>
      <c r="E73" s="616"/>
      <c r="H73" s="620"/>
      <c r="I73" s="600">
        <v>1553824.19</v>
      </c>
      <c r="K73" s="600">
        <v>2167279.13</v>
      </c>
    </row>
    <row r="74" spans="1:11" s="569" customFormat="1" ht="23.25">
      <c r="A74" s="591"/>
      <c r="B74" s="569" t="s">
        <v>357</v>
      </c>
      <c r="C74" s="615"/>
      <c r="D74" s="615"/>
      <c r="E74" s="616"/>
      <c r="H74" s="620"/>
      <c r="I74" s="600">
        <v>3385758.28</v>
      </c>
      <c r="K74" s="600">
        <v>1579851.51</v>
      </c>
    </row>
    <row r="75" spans="1:11" s="569" customFormat="1" ht="23.25">
      <c r="A75" s="591"/>
      <c r="B75" s="569" t="s">
        <v>358</v>
      </c>
      <c r="C75" s="615"/>
      <c r="D75" s="615"/>
      <c r="E75" s="616"/>
      <c r="H75" s="620"/>
      <c r="I75" s="621">
        <v>77201454.06</v>
      </c>
      <c r="K75" s="621">
        <v>54774994.77</v>
      </c>
    </row>
    <row r="76" spans="1:11" s="569" customFormat="1" ht="24" thickBot="1">
      <c r="A76" s="591"/>
      <c r="C76" s="615" t="s">
        <v>959</v>
      </c>
      <c r="D76" s="615"/>
      <c r="E76" s="616"/>
      <c r="H76" s="620"/>
      <c r="I76" s="622">
        <f>SUM(I73:I75)</f>
        <v>82141036.53</v>
      </c>
      <c r="K76" s="622">
        <f>SUM(K73:K75)</f>
        <v>58522125.410000004</v>
      </c>
    </row>
    <row r="77" spans="1:11" s="569" customFormat="1" ht="18" customHeight="1" thickTop="1">
      <c r="A77" s="591"/>
      <c r="C77" s="615"/>
      <c r="D77" s="615"/>
      <c r="E77" s="616"/>
      <c r="H77" s="620"/>
      <c r="I77" s="600"/>
      <c r="K77" s="600"/>
    </row>
    <row r="78" spans="1:11" s="569" customFormat="1" ht="18" customHeight="1">
      <c r="A78" s="591"/>
      <c r="C78" s="615"/>
      <c r="D78" s="615"/>
      <c r="E78" s="616"/>
      <c r="H78" s="620"/>
      <c r="I78" s="600"/>
      <c r="K78" s="600"/>
    </row>
    <row r="79" spans="1:11" s="569" customFormat="1" ht="23.25">
      <c r="A79" s="160" t="s">
        <v>667</v>
      </c>
      <c r="B79" s="160"/>
      <c r="C79" s="161"/>
      <c r="D79" s="160"/>
      <c r="E79" s="160"/>
      <c r="F79" s="160"/>
      <c r="G79" s="160"/>
      <c r="H79" s="160"/>
      <c r="I79" s="160"/>
      <c r="J79" s="162"/>
      <c r="K79" s="161"/>
    </row>
    <row r="80" spans="1:11" s="569" customFormat="1" ht="23.25">
      <c r="A80" s="161" t="s">
        <v>666</v>
      </c>
      <c r="B80" s="161"/>
      <c r="C80" s="161"/>
      <c r="D80" s="161"/>
      <c r="E80" s="161"/>
      <c r="F80" s="161"/>
      <c r="G80" s="161"/>
      <c r="H80" s="163"/>
      <c r="I80" s="161"/>
      <c r="J80" s="161"/>
      <c r="K80" s="161"/>
    </row>
    <row r="81" spans="1:12" s="156" customFormat="1" ht="24.75" customHeight="1">
      <c r="A81" s="161" t="s">
        <v>616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51"/>
    </row>
    <row r="82" spans="1:11" s="569" customFormat="1" ht="24.75" customHeight="1">
      <c r="A82" s="591"/>
      <c r="C82" s="615"/>
      <c r="D82" s="615"/>
      <c r="E82" s="616"/>
      <c r="H82" s="620"/>
      <c r="I82" s="600"/>
      <c r="K82" s="600"/>
    </row>
    <row r="83" spans="1:8" s="164" customFormat="1" ht="27.75" customHeight="1">
      <c r="A83" s="146" t="s">
        <v>597</v>
      </c>
      <c r="B83" s="155"/>
      <c r="C83" s="149"/>
      <c r="D83" s="149"/>
      <c r="E83" s="150"/>
      <c r="F83" s="150"/>
      <c r="G83" s="152"/>
      <c r="H83" s="150"/>
    </row>
    <row r="84" spans="1:5" s="569" customFormat="1" ht="27.75" customHeight="1">
      <c r="A84" s="573"/>
      <c r="B84" s="569" t="s">
        <v>143</v>
      </c>
      <c r="C84" s="570"/>
      <c r="D84" s="570"/>
      <c r="E84" s="571"/>
    </row>
    <row r="85" spans="1:11" s="569" customFormat="1" ht="27.75" customHeight="1">
      <c r="A85" s="573"/>
      <c r="C85" s="570"/>
      <c r="D85" s="570"/>
      <c r="E85" s="571"/>
      <c r="I85" s="572"/>
      <c r="J85" s="573"/>
      <c r="K85" s="574" t="s">
        <v>963</v>
      </c>
    </row>
    <row r="86" spans="1:11" s="569" customFormat="1" ht="27.75" customHeight="1">
      <c r="A86" s="573"/>
      <c r="C86" s="570"/>
      <c r="D86" s="570"/>
      <c r="E86" s="571"/>
      <c r="I86" s="572"/>
      <c r="J86" s="572" t="s">
        <v>243</v>
      </c>
      <c r="K86" s="572"/>
    </row>
    <row r="87" spans="1:11" s="569" customFormat="1" ht="27.75" customHeight="1">
      <c r="A87" s="573"/>
      <c r="C87" s="570"/>
      <c r="D87" s="570"/>
      <c r="E87" s="571"/>
      <c r="I87" s="646" t="s">
        <v>780</v>
      </c>
      <c r="J87" s="646"/>
      <c r="K87" s="646"/>
    </row>
    <row r="88" spans="1:11" s="569" customFormat="1" ht="27.75" customHeight="1">
      <c r="A88" s="573"/>
      <c r="C88" s="570"/>
      <c r="D88" s="570"/>
      <c r="E88" s="571"/>
      <c r="I88" s="30" t="s">
        <v>142</v>
      </c>
      <c r="J88" s="31"/>
      <c r="K88" s="30" t="s">
        <v>421</v>
      </c>
    </row>
    <row r="89" spans="1:11" s="569" customFormat="1" ht="27.75" customHeight="1">
      <c r="A89" s="573"/>
      <c r="B89" s="155" t="s">
        <v>402</v>
      </c>
      <c r="C89" s="587"/>
      <c r="D89" s="587"/>
      <c r="E89" s="588"/>
      <c r="F89" s="155"/>
      <c r="I89" s="584">
        <v>304742518.24</v>
      </c>
      <c r="J89" s="584"/>
      <c r="K89" s="584">
        <v>244700134.15</v>
      </c>
    </row>
    <row r="90" spans="1:11" s="569" customFormat="1" ht="27.75" customHeight="1">
      <c r="A90" s="573"/>
      <c r="B90" s="155" t="s">
        <v>716</v>
      </c>
      <c r="C90" s="587"/>
      <c r="D90" s="587"/>
      <c r="E90" s="588"/>
      <c r="F90" s="155"/>
      <c r="I90" s="623">
        <v>0</v>
      </c>
      <c r="J90" s="584"/>
      <c r="K90" s="623">
        <v>-41682434.57</v>
      </c>
    </row>
    <row r="91" spans="1:11" s="569" customFormat="1" ht="27.75" customHeight="1" thickBot="1">
      <c r="A91" s="573"/>
      <c r="B91" s="155"/>
      <c r="C91" s="155" t="s">
        <v>403</v>
      </c>
      <c r="D91" s="587"/>
      <c r="E91" s="588"/>
      <c r="F91" s="155"/>
      <c r="I91" s="624">
        <f>SUM(I89:I90)</f>
        <v>304742518.24</v>
      </c>
      <c r="J91" s="584"/>
      <c r="K91" s="624">
        <f>SUM(K89:K90)</f>
        <v>203017699.58</v>
      </c>
    </row>
    <row r="92" spans="1:11" s="569" customFormat="1" ht="27.75" customHeight="1" thickTop="1">
      <c r="A92" s="573"/>
      <c r="B92" s="155"/>
      <c r="C92" s="155"/>
      <c r="D92" s="587"/>
      <c r="E92" s="588"/>
      <c r="F92" s="155"/>
      <c r="I92" s="625"/>
      <c r="J92" s="626"/>
      <c r="K92" s="625"/>
    </row>
    <row r="93" spans="1:11" s="569" customFormat="1" ht="27.75" customHeight="1">
      <c r="A93" s="573"/>
      <c r="B93" s="155"/>
      <c r="C93" s="155"/>
      <c r="D93" s="587"/>
      <c r="E93" s="588"/>
      <c r="F93" s="155"/>
      <c r="I93" s="151"/>
      <c r="J93" s="155"/>
      <c r="K93" s="151"/>
    </row>
    <row r="94" spans="1:11" s="569" customFormat="1" ht="27.75" customHeight="1">
      <c r="A94" s="152" t="s">
        <v>144</v>
      </c>
      <c r="C94" s="627"/>
      <c r="D94" s="627"/>
      <c r="E94" s="628"/>
      <c r="K94" s="151"/>
    </row>
    <row r="95" spans="1:11" s="569" customFormat="1" ht="27.75" customHeight="1">
      <c r="A95" s="152"/>
      <c r="C95" s="627"/>
      <c r="D95" s="627"/>
      <c r="E95" s="628"/>
      <c r="K95" s="151"/>
    </row>
    <row r="96" spans="1:11" s="569" customFormat="1" ht="27.75" customHeight="1">
      <c r="A96" s="619"/>
      <c r="C96" s="570"/>
      <c r="D96" s="570"/>
      <c r="E96" s="571"/>
      <c r="I96" s="572"/>
      <c r="J96" s="573"/>
      <c r="K96" s="574" t="s">
        <v>963</v>
      </c>
    </row>
    <row r="97" spans="1:11" s="569" customFormat="1" ht="27.75" customHeight="1">
      <c r="A97" s="619"/>
      <c r="C97" s="570"/>
      <c r="D97" s="570"/>
      <c r="E97" s="571"/>
      <c r="I97" s="572"/>
      <c r="J97" s="572" t="s">
        <v>243</v>
      </c>
      <c r="K97" s="572"/>
    </row>
    <row r="98" spans="1:11" s="569" customFormat="1" ht="27.75" customHeight="1">
      <c r="A98" s="619"/>
      <c r="C98" s="570"/>
      <c r="D98" s="570"/>
      <c r="E98" s="571"/>
      <c r="I98" s="611"/>
      <c r="J98" s="607" t="s">
        <v>780</v>
      </c>
      <c r="K98" s="607"/>
    </row>
    <row r="99" spans="1:11" s="569" customFormat="1" ht="27.75" customHeight="1">
      <c r="A99" s="591"/>
      <c r="C99" s="570"/>
      <c r="D99" s="570"/>
      <c r="E99" s="571"/>
      <c r="I99" s="30" t="s">
        <v>142</v>
      </c>
      <c r="J99" s="31"/>
      <c r="K99" s="30" t="s">
        <v>421</v>
      </c>
    </row>
    <row r="100" spans="1:11" s="569" customFormat="1" ht="24.75" customHeight="1">
      <c r="A100" s="591"/>
      <c r="B100" s="155" t="s">
        <v>964</v>
      </c>
      <c r="C100" s="587"/>
      <c r="D100" s="587"/>
      <c r="E100" s="588"/>
      <c r="F100" s="155"/>
      <c r="I100" s="629">
        <v>302639750.79</v>
      </c>
      <c r="J100" s="584"/>
      <c r="K100" s="630">
        <f>205051000.1-2181405.44-529252.87</f>
        <v>202340341.79</v>
      </c>
    </row>
    <row r="101" spans="1:11" ht="24.75" customHeight="1">
      <c r="A101" s="591"/>
      <c r="B101" s="155" t="s">
        <v>965</v>
      </c>
      <c r="C101" s="587"/>
      <c r="D101" s="587"/>
      <c r="E101" s="588"/>
      <c r="H101" s="155"/>
      <c r="I101" s="629">
        <v>1248616.91</v>
      </c>
      <c r="J101" s="584"/>
      <c r="K101" s="630">
        <v>594372.03</v>
      </c>
    </row>
    <row r="102" spans="1:11" ht="24.75" customHeight="1">
      <c r="A102" s="591"/>
      <c r="B102" s="155" t="s">
        <v>966</v>
      </c>
      <c r="C102" s="587"/>
      <c r="D102" s="587"/>
      <c r="E102" s="588"/>
      <c r="H102" s="155"/>
      <c r="I102" s="631">
        <v>647867.8</v>
      </c>
      <c r="J102" s="584"/>
      <c r="K102" s="631">
        <v>82985.76000000001</v>
      </c>
    </row>
    <row r="103" spans="1:11" ht="24.75" customHeight="1">
      <c r="A103" s="591"/>
      <c r="B103" s="155" t="s">
        <v>967</v>
      </c>
      <c r="C103" s="587"/>
      <c r="D103" s="587"/>
      <c r="E103" s="588"/>
      <c r="H103" s="155"/>
      <c r="I103" s="631">
        <v>206282.74</v>
      </c>
      <c r="J103" s="584"/>
      <c r="K103" s="631">
        <v>0</v>
      </c>
    </row>
    <row r="104" spans="1:11" ht="27" customHeight="1">
      <c r="A104" s="591"/>
      <c r="B104" s="155" t="s">
        <v>127</v>
      </c>
      <c r="C104" s="587"/>
      <c r="D104" s="587"/>
      <c r="E104" s="588"/>
      <c r="H104" s="155"/>
      <c r="I104" s="623">
        <v>0</v>
      </c>
      <c r="J104" s="584"/>
      <c r="K104" s="632">
        <v>41682434.57</v>
      </c>
    </row>
    <row r="105" spans="1:11" ht="27" customHeight="1">
      <c r="A105" s="591"/>
      <c r="C105" s="155" t="s">
        <v>959</v>
      </c>
      <c r="E105" s="588"/>
      <c r="H105" s="155"/>
      <c r="I105" s="584">
        <f>SUM(I100:I104)</f>
        <v>304742518.24000007</v>
      </c>
      <c r="J105" s="584"/>
      <c r="K105" s="584">
        <f>SUM(K100:K104)</f>
        <v>244700134.14999998</v>
      </c>
    </row>
    <row r="106" spans="1:11" ht="27" customHeight="1">
      <c r="A106" s="591"/>
      <c r="B106" s="155" t="s">
        <v>128</v>
      </c>
      <c r="C106" s="587"/>
      <c r="D106" s="587"/>
      <c r="E106" s="588"/>
      <c r="H106" s="155"/>
      <c r="I106" s="584">
        <v>0</v>
      </c>
      <c r="J106" s="584"/>
      <c r="K106" s="584">
        <v>-41682434.57</v>
      </c>
    </row>
    <row r="107" spans="1:11" ht="27" customHeight="1" thickBot="1">
      <c r="A107" s="591"/>
      <c r="B107" s="155" t="s">
        <v>708</v>
      </c>
      <c r="C107" s="587"/>
      <c r="D107" s="587"/>
      <c r="E107" s="588"/>
      <c r="H107" s="155"/>
      <c r="I107" s="624">
        <f>SUM(I105:I106)</f>
        <v>304742518.24000007</v>
      </c>
      <c r="J107" s="584"/>
      <c r="K107" s="624">
        <f>SUM(K105:K106)</f>
        <v>203017699.57999998</v>
      </c>
    </row>
    <row r="108" spans="1:10" ht="27" customHeight="1" thickTop="1">
      <c r="A108" s="591"/>
      <c r="B108" s="569"/>
      <c r="C108" s="570"/>
      <c r="D108" s="570"/>
      <c r="E108" s="571"/>
      <c r="F108" s="569"/>
      <c r="G108" s="592"/>
      <c r="H108" s="593"/>
      <c r="I108" s="592"/>
      <c r="J108" s="569"/>
    </row>
    <row r="111" spans="1:11" s="172" customFormat="1" ht="27" customHeight="1">
      <c r="A111" s="160" t="s">
        <v>667</v>
      </c>
      <c r="B111" s="160"/>
      <c r="C111" s="161"/>
      <c r="D111" s="160"/>
      <c r="E111" s="160"/>
      <c r="F111" s="160"/>
      <c r="G111" s="160"/>
      <c r="H111" s="160"/>
      <c r="I111" s="160"/>
      <c r="J111" s="162"/>
      <c r="K111" s="161"/>
    </row>
    <row r="112" spans="1:11" s="172" customFormat="1" ht="27" customHeight="1">
      <c r="A112" s="161" t="s">
        <v>666</v>
      </c>
      <c r="B112" s="161"/>
      <c r="C112" s="161"/>
      <c r="D112" s="161"/>
      <c r="E112" s="161"/>
      <c r="F112" s="161"/>
      <c r="G112" s="161"/>
      <c r="H112" s="163"/>
      <c r="I112" s="161"/>
      <c r="J112" s="161"/>
      <c r="K112" s="161"/>
    </row>
    <row r="113" spans="1:10" s="156" customFormat="1" ht="27" customHeight="1">
      <c r="A113" s="166"/>
      <c r="B113" s="173"/>
      <c r="D113" s="174"/>
      <c r="F113" s="164"/>
      <c r="G113" s="164"/>
      <c r="J113" s="167"/>
    </row>
    <row r="114" spans="1:10" s="156" customFormat="1" ht="27" customHeight="1">
      <c r="A114" s="166"/>
      <c r="B114" s="173"/>
      <c r="C114" s="175"/>
      <c r="D114" s="174"/>
      <c r="F114" s="164"/>
      <c r="G114" s="164"/>
      <c r="J114" s="167"/>
    </row>
  </sheetData>
  <sheetProtection/>
  <mergeCells count="1">
    <mergeCell ref="I87:K87"/>
  </mergeCells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SheetLayoutView="100" zoomScalePageLayoutView="0" workbookViewId="0" topLeftCell="A1">
      <selection activeCell="E77" sqref="E77"/>
    </sheetView>
  </sheetViews>
  <sheetFormatPr defaultColWidth="9.140625" defaultRowHeight="24" customHeight="1"/>
  <cols>
    <col min="1" max="1" width="6.8515625" style="155" customWidth="1"/>
    <col min="2" max="2" width="9.140625" style="155" customWidth="1"/>
    <col min="3" max="3" width="16.57421875" style="155" customWidth="1"/>
    <col min="4" max="4" width="19.8515625" style="155" customWidth="1"/>
    <col min="5" max="5" width="17.00390625" style="155" customWidth="1"/>
    <col min="6" max="6" width="1.421875" style="149" customWidth="1"/>
    <col min="7" max="7" width="18.7109375" style="155" customWidth="1"/>
    <col min="8" max="8" width="2.140625" style="155" customWidth="1"/>
    <col min="9" max="9" width="18.7109375" style="155" customWidth="1"/>
    <col min="10" max="10" width="2.140625" style="155" customWidth="1"/>
    <col min="11" max="16384" width="9.140625" style="155" customWidth="1"/>
  </cols>
  <sheetData>
    <row r="1" spans="1:9" s="156" customFormat="1" ht="27.75" customHeight="1">
      <c r="A1" s="568" t="s">
        <v>350</v>
      </c>
      <c r="B1" s="161"/>
      <c r="C1" s="161"/>
      <c r="D1" s="161"/>
      <c r="E1" s="161"/>
      <c r="F1" s="161"/>
      <c r="G1" s="161"/>
      <c r="H1" s="161"/>
      <c r="I1" s="161"/>
    </row>
    <row r="2" spans="1:9" s="156" customFormat="1" ht="27.75" customHeight="1">
      <c r="A2" s="568"/>
      <c r="B2" s="161"/>
      <c r="C2" s="161"/>
      <c r="D2" s="161"/>
      <c r="E2" s="161"/>
      <c r="F2" s="161"/>
      <c r="G2" s="161"/>
      <c r="H2" s="161"/>
      <c r="I2" s="161"/>
    </row>
    <row r="3" spans="1:8" s="164" customFormat="1" ht="25.5" customHeight="1">
      <c r="A3" s="146" t="s">
        <v>626</v>
      </c>
      <c r="B3" s="155"/>
      <c r="C3" s="149"/>
      <c r="D3" s="149"/>
      <c r="E3" s="150"/>
      <c r="F3" s="150"/>
      <c r="G3" s="152"/>
      <c r="H3" s="150"/>
    </row>
    <row r="4" spans="1:9" s="164" customFormat="1" ht="25.5" customHeight="1">
      <c r="A4" s="146"/>
      <c r="B4" s="569" t="s">
        <v>145</v>
      </c>
      <c r="C4" s="570"/>
      <c r="D4" s="570"/>
      <c r="E4" s="571"/>
      <c r="F4" s="569"/>
      <c r="G4" s="569"/>
      <c r="H4" s="569"/>
      <c r="I4" s="569"/>
    </row>
    <row r="5" spans="1:9" s="164" customFormat="1" ht="25.5" customHeight="1">
      <c r="A5" s="146"/>
      <c r="B5" s="569"/>
      <c r="C5" s="570"/>
      <c r="D5" s="570"/>
      <c r="E5" s="571"/>
      <c r="F5" s="569"/>
      <c r="G5" s="572"/>
      <c r="H5" s="573"/>
      <c r="I5" s="574" t="s">
        <v>963</v>
      </c>
    </row>
    <row r="6" spans="1:9" s="164" customFormat="1" ht="25.5" customHeight="1">
      <c r="A6" s="146"/>
      <c r="B6" s="569"/>
      <c r="C6" s="570"/>
      <c r="D6" s="570"/>
      <c r="E6" s="571"/>
      <c r="F6" s="569"/>
      <c r="G6" s="572"/>
      <c r="H6" s="572" t="s">
        <v>243</v>
      </c>
      <c r="I6" s="572"/>
    </row>
    <row r="7" spans="1:9" s="164" customFormat="1" ht="25.5" customHeight="1">
      <c r="A7" s="146"/>
      <c r="B7" s="569"/>
      <c r="C7" s="570"/>
      <c r="D7" s="570"/>
      <c r="E7" s="571"/>
      <c r="F7" s="569"/>
      <c r="G7" s="646" t="s">
        <v>780</v>
      </c>
      <c r="H7" s="646"/>
      <c r="I7" s="646"/>
    </row>
    <row r="8" spans="1:9" s="164" customFormat="1" ht="25.5" customHeight="1">
      <c r="A8" s="146"/>
      <c r="B8" s="569"/>
      <c r="C8" s="570"/>
      <c r="D8" s="570"/>
      <c r="E8" s="571"/>
      <c r="F8" s="569"/>
      <c r="G8" s="30" t="s">
        <v>142</v>
      </c>
      <c r="H8" s="31"/>
      <c r="I8" s="30" t="s">
        <v>421</v>
      </c>
    </row>
    <row r="9" spans="1:9" s="164" customFormat="1" ht="25.5" customHeight="1">
      <c r="A9" s="146"/>
      <c r="B9" s="569" t="s">
        <v>717</v>
      </c>
      <c r="C9" s="570"/>
      <c r="D9" s="570"/>
      <c r="E9" s="571"/>
      <c r="F9" s="569"/>
      <c r="G9" s="575">
        <v>34440926.76</v>
      </c>
      <c r="H9" s="575"/>
      <c r="I9" s="575">
        <v>30991266.64</v>
      </c>
    </row>
    <row r="10" spans="1:9" s="164" customFormat="1" ht="25.5" customHeight="1">
      <c r="A10" s="146"/>
      <c r="B10" s="569" t="s">
        <v>718</v>
      </c>
      <c r="C10" s="570"/>
      <c r="D10" s="570"/>
      <c r="E10" s="571"/>
      <c r="F10" s="569"/>
      <c r="G10" s="575">
        <v>12098823.88</v>
      </c>
      <c r="H10" s="575"/>
      <c r="I10" s="575">
        <v>3784115.27</v>
      </c>
    </row>
    <row r="11" spans="1:9" s="164" customFormat="1" ht="25.5" customHeight="1" thickBot="1">
      <c r="A11" s="146"/>
      <c r="C11" s="569" t="s">
        <v>404</v>
      </c>
      <c r="D11" s="570"/>
      <c r="E11" s="571"/>
      <c r="F11" s="569"/>
      <c r="G11" s="576">
        <f>SUM(G9:G10)</f>
        <v>46539750.64</v>
      </c>
      <c r="H11" s="575"/>
      <c r="I11" s="576">
        <f>SUM(I9:I10)</f>
        <v>34775381.910000004</v>
      </c>
    </row>
    <row r="12" spans="1:9" s="164" customFormat="1" ht="38.25" customHeight="1" thickTop="1">
      <c r="A12" s="146"/>
      <c r="B12" s="569"/>
      <c r="C12" s="569"/>
      <c r="D12" s="570"/>
      <c r="E12" s="571"/>
      <c r="F12" s="569"/>
      <c r="G12" s="577"/>
      <c r="H12" s="569"/>
      <c r="I12" s="577"/>
    </row>
    <row r="13" spans="2:8" s="164" customFormat="1" ht="25.5" customHeight="1">
      <c r="B13" s="155" t="s">
        <v>146</v>
      </c>
      <c r="C13" s="149"/>
      <c r="D13" s="149"/>
      <c r="E13" s="150"/>
      <c r="F13" s="150"/>
      <c r="G13" s="152"/>
      <c r="H13" s="150"/>
    </row>
    <row r="14" spans="2:9" s="164" customFormat="1" ht="25.5" customHeight="1">
      <c r="B14" s="155"/>
      <c r="C14" s="149"/>
      <c r="D14" s="149"/>
      <c r="E14" s="150"/>
      <c r="G14" s="31"/>
      <c r="H14" s="578"/>
      <c r="I14" s="579" t="s">
        <v>963</v>
      </c>
    </row>
    <row r="15" spans="2:10" s="164" customFormat="1" ht="25.5" customHeight="1">
      <c r="B15" s="155"/>
      <c r="C15" s="149"/>
      <c r="D15" s="149"/>
      <c r="E15" s="150"/>
      <c r="G15" s="31"/>
      <c r="H15" s="31" t="s">
        <v>243</v>
      </c>
      <c r="I15" s="31"/>
      <c r="J15" s="31"/>
    </row>
    <row r="16" spans="2:9" s="164" customFormat="1" ht="25.5" customHeight="1">
      <c r="B16" s="155"/>
      <c r="C16" s="149"/>
      <c r="D16" s="149"/>
      <c r="E16" s="150"/>
      <c r="G16" s="647" t="s">
        <v>780</v>
      </c>
      <c r="H16" s="647"/>
      <c r="I16" s="647"/>
    </row>
    <row r="17" spans="1:9" s="164" customFormat="1" ht="25.5" customHeight="1">
      <c r="A17" s="155"/>
      <c r="B17" s="155"/>
      <c r="C17" s="580"/>
      <c r="D17" s="580"/>
      <c r="E17" s="581"/>
      <c r="G17" s="30" t="s">
        <v>142</v>
      </c>
      <c r="H17" s="31"/>
      <c r="I17" s="30" t="s">
        <v>421</v>
      </c>
    </row>
    <row r="18" spans="2:9" s="164" customFormat="1" ht="25.5" customHeight="1">
      <c r="B18" s="155" t="s">
        <v>964</v>
      </c>
      <c r="C18" s="582"/>
      <c r="D18" s="582"/>
      <c r="E18" s="151"/>
      <c r="G18" s="583">
        <v>33119820.12</v>
      </c>
      <c r="H18" s="584"/>
      <c r="I18" s="583">
        <v>30497009.61</v>
      </c>
    </row>
    <row r="19" spans="2:9" s="164" customFormat="1" ht="25.5" customHeight="1">
      <c r="B19" s="155" t="s">
        <v>965</v>
      </c>
      <c r="C19" s="582"/>
      <c r="D19" s="582"/>
      <c r="E19" s="151"/>
      <c r="G19" s="583">
        <v>831606.64</v>
      </c>
      <c r="H19" s="584"/>
      <c r="I19" s="583">
        <v>219575.83</v>
      </c>
    </row>
    <row r="20" spans="2:9" s="164" customFormat="1" ht="25.5" customHeight="1">
      <c r="B20" s="155" t="s">
        <v>966</v>
      </c>
      <c r="C20" s="582"/>
      <c r="D20" s="582"/>
      <c r="E20" s="151"/>
      <c r="G20" s="585">
        <v>489500</v>
      </c>
      <c r="H20" s="584"/>
      <c r="I20" s="585">
        <v>274681.2</v>
      </c>
    </row>
    <row r="21" spans="1:9" s="164" customFormat="1" ht="25.5" customHeight="1" hidden="1">
      <c r="A21" s="586"/>
      <c r="B21" s="155" t="s">
        <v>967</v>
      </c>
      <c r="C21" s="587"/>
      <c r="D21" s="587"/>
      <c r="E21" s="588"/>
      <c r="G21" s="585">
        <v>0</v>
      </c>
      <c r="H21" s="589"/>
      <c r="I21" s="585">
        <f>35000-35000</f>
        <v>0</v>
      </c>
    </row>
    <row r="22" spans="1:9" s="164" customFormat="1" ht="25.5" customHeight="1" thickBot="1">
      <c r="A22" s="586"/>
      <c r="B22" s="164" t="s">
        <v>709</v>
      </c>
      <c r="E22" s="588"/>
      <c r="G22" s="590">
        <f>SUM(G18:G21)</f>
        <v>34440926.76</v>
      </c>
      <c r="H22" s="589"/>
      <c r="I22" s="590">
        <f>SUM(I18:I21)</f>
        <v>30991266.639999997</v>
      </c>
    </row>
    <row r="23" spans="1:9" s="569" customFormat="1" ht="25.5" customHeight="1" thickTop="1">
      <c r="A23" s="591"/>
      <c r="C23" s="570"/>
      <c r="D23" s="570"/>
      <c r="E23" s="571"/>
      <c r="G23" s="592"/>
      <c r="H23" s="593"/>
      <c r="I23" s="592"/>
    </row>
    <row r="24" spans="1:9" s="569" customFormat="1" ht="25.5" customHeight="1">
      <c r="A24" s="591"/>
      <c r="C24" s="570"/>
      <c r="D24" s="570"/>
      <c r="E24" s="571"/>
      <c r="G24" s="592"/>
      <c r="H24" s="593"/>
      <c r="I24" s="592"/>
    </row>
    <row r="25" spans="1:10" s="172" customFormat="1" ht="25.5" customHeight="1">
      <c r="A25" s="166"/>
      <c r="B25" s="173"/>
      <c r="C25" s="594"/>
      <c r="D25" s="174"/>
      <c r="E25" s="156"/>
      <c r="F25" s="164"/>
      <c r="G25" s="164"/>
      <c r="H25" s="156"/>
      <c r="I25" s="156"/>
      <c r="J25" s="595"/>
    </row>
    <row r="26" spans="1:11" ht="25.5" customHeight="1">
      <c r="A26" s="160"/>
      <c r="B26" s="160"/>
      <c r="C26" s="161"/>
      <c r="D26" s="160"/>
      <c r="E26" s="160"/>
      <c r="F26" s="160"/>
      <c r="G26" s="160"/>
      <c r="H26" s="160"/>
      <c r="I26" s="160"/>
      <c r="J26" s="162"/>
      <c r="K26" s="159"/>
    </row>
    <row r="27" spans="1:11" ht="25.5" customHeight="1">
      <c r="A27" s="160" t="s">
        <v>668</v>
      </c>
      <c r="B27" s="160"/>
      <c r="C27" s="161"/>
      <c r="D27" s="160"/>
      <c r="E27" s="160"/>
      <c r="F27" s="160"/>
      <c r="G27" s="160"/>
      <c r="H27" s="160"/>
      <c r="I27" s="160"/>
      <c r="J27" s="161"/>
      <c r="K27" s="159"/>
    </row>
    <row r="28" spans="1:9" ht="27.75" customHeight="1">
      <c r="A28" s="161" t="s">
        <v>669</v>
      </c>
      <c r="B28" s="161"/>
      <c r="C28" s="161"/>
      <c r="D28" s="161"/>
      <c r="E28" s="161"/>
      <c r="F28" s="161"/>
      <c r="G28" s="161"/>
      <c r="H28" s="163"/>
      <c r="I28" s="161"/>
    </row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</sheetData>
  <sheetProtection/>
  <mergeCells count="2">
    <mergeCell ref="G16:I16"/>
    <mergeCell ref="G7:I7"/>
  </mergeCells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Y122"/>
  <sheetViews>
    <sheetView zoomScale="110" zoomScaleNormal="110" zoomScaleSheetLayoutView="110" zoomScalePageLayoutView="0" workbookViewId="0" topLeftCell="A31">
      <selection activeCell="E77" sqref="E77"/>
    </sheetView>
  </sheetViews>
  <sheetFormatPr defaultColWidth="13.421875" defaultRowHeight="18" customHeight="1"/>
  <cols>
    <col min="1" max="1" width="6.8515625" style="529" customWidth="1"/>
    <col min="2" max="2" width="7.7109375" style="529" customWidth="1"/>
    <col min="3" max="3" width="22.57421875" style="529" customWidth="1"/>
    <col min="4" max="4" width="14.8515625" style="529" customWidth="1"/>
    <col min="5" max="5" width="11.140625" style="529" customWidth="1"/>
    <col min="6" max="6" width="11.421875" style="529" customWidth="1"/>
    <col min="7" max="7" width="1.28515625" style="529" customWidth="1"/>
    <col min="8" max="8" width="11.421875" style="529" customWidth="1"/>
    <col min="9" max="9" width="1.28515625" style="533" customWidth="1"/>
    <col min="10" max="10" width="9.57421875" style="529" customWidth="1"/>
    <col min="11" max="11" width="1.1484375" style="529" customWidth="1"/>
    <col min="12" max="12" width="9.28125" style="529" customWidth="1"/>
    <col min="13" max="13" width="13.7109375" style="529" customWidth="1"/>
    <col min="14" max="14" width="1.28515625" style="529" customWidth="1"/>
    <col min="15" max="15" width="13.7109375" style="529" customWidth="1"/>
    <col min="16" max="16" width="1.1484375" style="529" customWidth="1"/>
    <col min="17" max="17" width="13.7109375" style="529" customWidth="1"/>
    <col min="18" max="18" width="1.1484375" style="529" customWidth="1"/>
    <col min="19" max="19" width="13.7109375" style="529" customWidth="1"/>
    <col min="20" max="20" width="1.1484375" style="529" customWidth="1"/>
    <col min="21" max="21" width="13.7109375" style="529" customWidth="1"/>
    <col min="22" max="22" width="1.28515625" style="529" customWidth="1"/>
    <col min="23" max="23" width="13.7109375" style="529" customWidth="1"/>
    <col min="24" max="24" width="8.00390625" style="529" customWidth="1"/>
    <col min="25" max="25" width="15.28125" style="529" bestFit="1" customWidth="1"/>
    <col min="26" max="16384" width="13.421875" style="529" customWidth="1"/>
  </cols>
  <sheetData>
    <row r="1" spans="1:24" ht="18" customHeight="1">
      <c r="A1" s="650" t="s">
        <v>627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528"/>
    </row>
    <row r="2" spans="1:24" ht="13.5" customHeight="1">
      <c r="A2" s="530"/>
      <c r="B2" s="530"/>
      <c r="C2" s="530"/>
      <c r="D2" s="530"/>
      <c r="E2" s="530"/>
      <c r="F2" s="530"/>
      <c r="G2" s="530"/>
      <c r="H2" s="530"/>
      <c r="I2" s="531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28"/>
    </row>
    <row r="3" spans="1:24" ht="18" customHeight="1">
      <c r="A3" s="532" t="s">
        <v>628</v>
      </c>
      <c r="E3" s="530"/>
      <c r="X3" s="528"/>
    </row>
    <row r="4" spans="1:24" ht="18" customHeight="1">
      <c r="A4" s="529" t="s">
        <v>629</v>
      </c>
      <c r="E4" s="530"/>
      <c r="F4" s="534"/>
      <c r="G4" s="534"/>
      <c r="H4" s="534"/>
      <c r="I4" s="534"/>
      <c r="J4" s="534"/>
      <c r="K4" s="534"/>
      <c r="O4" s="535"/>
      <c r="P4" s="535"/>
      <c r="X4" s="528"/>
    </row>
    <row r="5" spans="1:24" ht="18" customHeight="1">
      <c r="A5" s="536" t="s">
        <v>971</v>
      </c>
      <c r="B5" s="536" t="s">
        <v>277</v>
      </c>
      <c r="C5" s="536"/>
      <c r="D5" s="536" t="s">
        <v>278</v>
      </c>
      <c r="E5" s="537" t="s">
        <v>968</v>
      </c>
      <c r="F5" s="651" t="s">
        <v>972</v>
      </c>
      <c r="G5" s="651"/>
      <c r="H5" s="651"/>
      <c r="I5" s="531"/>
      <c r="J5" s="651" t="s">
        <v>1037</v>
      </c>
      <c r="K5" s="651"/>
      <c r="L5" s="652"/>
      <c r="M5" s="652" t="s">
        <v>279</v>
      </c>
      <c r="N5" s="652"/>
      <c r="O5" s="652"/>
      <c r="P5" s="537"/>
      <c r="Q5" s="652" t="s">
        <v>779</v>
      </c>
      <c r="R5" s="652"/>
      <c r="S5" s="652"/>
      <c r="T5" s="537"/>
      <c r="U5" s="652" t="s">
        <v>974</v>
      </c>
      <c r="V5" s="652"/>
      <c r="W5" s="652"/>
      <c r="X5" s="528"/>
    </row>
    <row r="6" spans="1:24" ht="18" customHeight="1">
      <c r="A6" s="538"/>
      <c r="B6" s="531"/>
      <c r="C6" s="538"/>
      <c r="D6" s="538"/>
      <c r="E6" s="531" t="s">
        <v>969</v>
      </c>
      <c r="F6" s="648"/>
      <c r="G6" s="648"/>
      <c r="H6" s="648"/>
      <c r="I6" s="531"/>
      <c r="J6" s="648"/>
      <c r="K6" s="648"/>
      <c r="L6" s="648"/>
      <c r="M6" s="648" t="s">
        <v>280</v>
      </c>
      <c r="N6" s="648"/>
      <c r="O6" s="648"/>
      <c r="P6" s="539"/>
      <c r="Q6" s="648" t="s">
        <v>973</v>
      </c>
      <c r="R6" s="648"/>
      <c r="S6" s="648"/>
      <c r="T6" s="539"/>
      <c r="U6" s="648"/>
      <c r="V6" s="648"/>
      <c r="W6" s="648"/>
      <c r="X6" s="528"/>
    </row>
    <row r="7" spans="1:24" ht="18" customHeight="1">
      <c r="A7" s="538"/>
      <c r="B7" s="531"/>
      <c r="C7" s="538"/>
      <c r="D7" s="538"/>
      <c r="E7" s="531"/>
      <c r="F7" s="649" t="s">
        <v>975</v>
      </c>
      <c r="G7" s="649"/>
      <c r="H7" s="649"/>
      <c r="I7" s="531"/>
      <c r="J7" s="649" t="s">
        <v>1040</v>
      </c>
      <c r="K7" s="649"/>
      <c r="L7" s="649"/>
      <c r="M7" s="649" t="s">
        <v>976</v>
      </c>
      <c r="N7" s="649"/>
      <c r="O7" s="649"/>
      <c r="P7" s="531"/>
      <c r="Q7" s="649" t="s">
        <v>976</v>
      </c>
      <c r="R7" s="649"/>
      <c r="S7" s="649"/>
      <c r="T7" s="531"/>
      <c r="U7" s="649" t="s">
        <v>976</v>
      </c>
      <c r="V7" s="649"/>
      <c r="W7" s="649"/>
      <c r="X7" s="528"/>
    </row>
    <row r="8" spans="1:24" ht="18" customHeight="1">
      <c r="A8" s="538"/>
      <c r="B8" s="531"/>
      <c r="C8" s="538"/>
      <c r="D8" s="538"/>
      <c r="E8" s="531"/>
      <c r="F8" s="540" t="s">
        <v>184</v>
      </c>
      <c r="G8" s="541"/>
      <c r="H8" s="541" t="s">
        <v>315</v>
      </c>
      <c r="I8" s="531"/>
      <c r="J8" s="540" t="s">
        <v>184</v>
      </c>
      <c r="K8" s="541"/>
      <c r="L8" s="541" t="s">
        <v>315</v>
      </c>
      <c r="M8" s="540" t="s">
        <v>184</v>
      </c>
      <c r="N8" s="541"/>
      <c r="O8" s="541" t="s">
        <v>315</v>
      </c>
      <c r="P8" s="531"/>
      <c r="Q8" s="540" t="s">
        <v>184</v>
      </c>
      <c r="R8" s="541"/>
      <c r="S8" s="541" t="s">
        <v>315</v>
      </c>
      <c r="T8" s="531"/>
      <c r="U8" s="540" t="s">
        <v>184</v>
      </c>
      <c r="V8" s="541"/>
      <c r="W8" s="541" t="s">
        <v>315</v>
      </c>
      <c r="X8" s="528"/>
    </row>
    <row r="9" spans="1:24" ht="18" customHeight="1">
      <c r="A9" s="542"/>
      <c r="B9" s="539"/>
      <c r="C9" s="542"/>
      <c r="D9" s="542"/>
      <c r="E9" s="539"/>
      <c r="F9" s="543">
        <v>2556</v>
      </c>
      <c r="G9" s="541"/>
      <c r="H9" s="543">
        <v>2555</v>
      </c>
      <c r="I9" s="531"/>
      <c r="J9" s="543">
        <v>2556</v>
      </c>
      <c r="K9" s="541"/>
      <c r="L9" s="543">
        <v>2555</v>
      </c>
      <c r="M9" s="543">
        <v>2556</v>
      </c>
      <c r="N9" s="541"/>
      <c r="O9" s="543">
        <v>2555</v>
      </c>
      <c r="P9" s="539"/>
      <c r="Q9" s="543">
        <v>2556</v>
      </c>
      <c r="R9" s="541"/>
      <c r="S9" s="543">
        <v>2555</v>
      </c>
      <c r="T9" s="539"/>
      <c r="U9" s="543">
        <v>2556</v>
      </c>
      <c r="V9" s="541"/>
      <c r="W9" s="543">
        <v>2555</v>
      </c>
      <c r="X9" s="528"/>
    </row>
    <row r="10" spans="1:24" ht="18" customHeight="1">
      <c r="A10" s="531">
        <v>1</v>
      </c>
      <c r="B10" s="531" t="s">
        <v>281</v>
      </c>
      <c r="C10" s="533" t="s">
        <v>282</v>
      </c>
      <c r="D10" s="533" t="s">
        <v>977</v>
      </c>
      <c r="E10" s="531" t="s">
        <v>891</v>
      </c>
      <c r="F10" s="544">
        <v>120000</v>
      </c>
      <c r="G10" s="544"/>
      <c r="H10" s="544">
        <v>120000</v>
      </c>
      <c r="I10" s="544"/>
      <c r="J10" s="545">
        <v>23.52</v>
      </c>
      <c r="K10" s="545"/>
      <c r="L10" s="546">
        <v>23.52</v>
      </c>
      <c r="M10" s="547">
        <v>718211428.4599999</v>
      </c>
      <c r="N10" s="547"/>
      <c r="O10" s="547">
        <v>745292502.49</v>
      </c>
      <c r="P10" s="547"/>
      <c r="Q10" s="547">
        <v>28688920.22</v>
      </c>
      <c r="R10" s="547"/>
      <c r="S10" s="547">
        <v>28688920.22</v>
      </c>
      <c r="T10" s="547"/>
      <c r="U10" s="547">
        <v>33864984</v>
      </c>
      <c r="V10" s="547"/>
      <c r="W10" s="547">
        <v>17954085.68</v>
      </c>
      <c r="X10" s="528"/>
    </row>
    <row r="11" spans="1:24" ht="18" customHeight="1">
      <c r="A11" s="531">
        <v>2</v>
      </c>
      <c r="B11" s="531" t="s">
        <v>281</v>
      </c>
      <c r="C11" s="533" t="s">
        <v>283</v>
      </c>
      <c r="D11" s="533" t="s">
        <v>284</v>
      </c>
      <c r="E11" s="531" t="s">
        <v>891</v>
      </c>
      <c r="F11" s="544">
        <v>180000</v>
      </c>
      <c r="G11" s="544"/>
      <c r="H11" s="544">
        <v>180000</v>
      </c>
      <c r="I11" s="544"/>
      <c r="J11" s="545">
        <v>21.93</v>
      </c>
      <c r="K11" s="545"/>
      <c r="L11" s="546">
        <v>21.93</v>
      </c>
      <c r="M11" s="547">
        <v>2076239645.4899998</v>
      </c>
      <c r="N11" s="547"/>
      <c r="O11" s="547">
        <v>1962600210.27</v>
      </c>
      <c r="P11" s="547"/>
      <c r="Q11" s="547">
        <v>82651271.5</v>
      </c>
      <c r="R11" s="547"/>
      <c r="S11" s="547">
        <v>82651271.5</v>
      </c>
      <c r="T11" s="547"/>
      <c r="U11" s="547">
        <f>58029455.4+78556881.8</f>
        <v>136586337.2</v>
      </c>
      <c r="V11" s="547"/>
      <c r="W11" s="547">
        <v>124743591.19999999</v>
      </c>
      <c r="X11" s="528"/>
    </row>
    <row r="12" spans="1:24" ht="18" customHeight="1">
      <c r="A12" s="531">
        <v>3</v>
      </c>
      <c r="B12" s="531" t="s">
        <v>281</v>
      </c>
      <c r="C12" s="533" t="s">
        <v>285</v>
      </c>
      <c r="D12" s="533" t="s">
        <v>979</v>
      </c>
      <c r="E12" s="531" t="s">
        <v>891</v>
      </c>
      <c r="F12" s="544">
        <v>120000</v>
      </c>
      <c r="G12" s="544"/>
      <c r="H12" s="544">
        <v>120000</v>
      </c>
      <c r="I12" s="544"/>
      <c r="J12" s="545">
        <v>21.26</v>
      </c>
      <c r="K12" s="545"/>
      <c r="L12" s="546">
        <v>21.26</v>
      </c>
      <c r="M12" s="547">
        <v>1048752315.03</v>
      </c>
      <c r="N12" s="547"/>
      <c r="O12" s="547">
        <v>1097863534.11</v>
      </c>
      <c r="P12" s="547"/>
      <c r="Q12" s="547">
        <v>63545155</v>
      </c>
      <c r="R12" s="547"/>
      <c r="S12" s="547">
        <v>63545155</v>
      </c>
      <c r="T12" s="547"/>
      <c r="U12" s="547">
        <v>61230000</v>
      </c>
      <c r="V12" s="547"/>
      <c r="W12" s="547">
        <v>53576250</v>
      </c>
      <c r="X12" s="528"/>
    </row>
    <row r="13" spans="1:24" ht="18" customHeight="1">
      <c r="A13" s="531">
        <v>4</v>
      </c>
      <c r="B13" s="531" t="s">
        <v>281</v>
      </c>
      <c r="C13" s="533" t="s">
        <v>286</v>
      </c>
      <c r="D13" s="533" t="s">
        <v>287</v>
      </c>
      <c r="E13" s="531" t="s">
        <v>891</v>
      </c>
      <c r="F13" s="544">
        <v>323380</v>
      </c>
      <c r="G13" s="544"/>
      <c r="H13" s="544">
        <v>318422</v>
      </c>
      <c r="I13" s="544"/>
      <c r="J13" s="545">
        <v>20.32</v>
      </c>
      <c r="K13" s="545"/>
      <c r="L13" s="546">
        <v>20.63</v>
      </c>
      <c r="M13" s="547">
        <v>1780022379.5999997</v>
      </c>
      <c r="N13" s="547"/>
      <c r="O13" s="547">
        <v>1727668627.13</v>
      </c>
      <c r="P13" s="547"/>
      <c r="Q13" s="547">
        <v>307112623.32</v>
      </c>
      <c r="R13" s="547"/>
      <c r="S13" s="547">
        <v>307112623.32</v>
      </c>
      <c r="T13" s="547"/>
      <c r="U13" s="547">
        <v>65696365</v>
      </c>
      <c r="V13" s="547"/>
      <c r="W13" s="547">
        <v>59126728.5</v>
      </c>
      <c r="X13" s="528"/>
    </row>
    <row r="14" spans="1:24" ht="18" customHeight="1">
      <c r="A14" s="531">
        <v>5</v>
      </c>
      <c r="B14" s="531" t="s">
        <v>281</v>
      </c>
      <c r="C14" s="533" t="s">
        <v>288</v>
      </c>
      <c r="D14" s="533" t="s">
        <v>287</v>
      </c>
      <c r="E14" s="531" t="s">
        <v>891</v>
      </c>
      <c r="F14" s="544">
        <v>290634</v>
      </c>
      <c r="G14" s="544"/>
      <c r="H14" s="544">
        <v>290634</v>
      </c>
      <c r="I14" s="544"/>
      <c r="J14" s="545">
        <v>22.1</v>
      </c>
      <c r="K14" s="545"/>
      <c r="L14" s="546">
        <v>22.1</v>
      </c>
      <c r="M14" s="547">
        <v>3233183629.8100004</v>
      </c>
      <c r="N14" s="547"/>
      <c r="O14" s="547">
        <v>3314864530.24</v>
      </c>
      <c r="P14" s="547"/>
      <c r="Q14" s="547">
        <v>659099008.89</v>
      </c>
      <c r="R14" s="547"/>
      <c r="S14" s="547">
        <v>659099008.89</v>
      </c>
      <c r="T14" s="547"/>
      <c r="U14" s="547">
        <v>80289550</v>
      </c>
      <c r="V14" s="547"/>
      <c r="W14" s="547">
        <v>70654804</v>
      </c>
      <c r="X14" s="528"/>
    </row>
    <row r="15" spans="1:24" ht="18" customHeight="1">
      <c r="A15" s="531">
        <v>6</v>
      </c>
      <c r="B15" s="531" t="s">
        <v>289</v>
      </c>
      <c r="C15" s="533" t="s">
        <v>290</v>
      </c>
      <c r="D15" s="533" t="s">
        <v>291</v>
      </c>
      <c r="E15" s="531" t="s">
        <v>891</v>
      </c>
      <c r="F15" s="548">
        <v>60000</v>
      </c>
      <c r="G15" s="548"/>
      <c r="H15" s="548">
        <v>60000</v>
      </c>
      <c r="I15" s="548"/>
      <c r="J15" s="545">
        <v>37.73</v>
      </c>
      <c r="K15" s="545"/>
      <c r="L15" s="546">
        <v>37.73</v>
      </c>
      <c r="M15" s="547">
        <v>491996329.08000004</v>
      </c>
      <c r="N15" s="547"/>
      <c r="O15" s="547">
        <v>473346755.32</v>
      </c>
      <c r="P15" s="547"/>
      <c r="Q15" s="547">
        <v>22639600</v>
      </c>
      <c r="R15" s="547"/>
      <c r="S15" s="547">
        <v>22639600</v>
      </c>
      <c r="T15" s="547"/>
      <c r="U15" s="547">
        <v>18111680</v>
      </c>
      <c r="V15" s="547"/>
      <c r="W15" s="547">
        <v>16979700</v>
      </c>
      <c r="X15" s="528"/>
    </row>
    <row r="16" spans="1:24" ht="18" customHeight="1">
      <c r="A16" s="531">
        <v>7</v>
      </c>
      <c r="B16" s="531" t="s">
        <v>289</v>
      </c>
      <c r="C16" s="533" t="s">
        <v>292</v>
      </c>
      <c r="D16" s="533" t="s">
        <v>293</v>
      </c>
      <c r="E16" s="531" t="s">
        <v>896</v>
      </c>
      <c r="F16" s="548">
        <v>20000</v>
      </c>
      <c r="G16" s="548"/>
      <c r="H16" s="548">
        <v>20000</v>
      </c>
      <c r="I16" s="548"/>
      <c r="J16" s="545">
        <v>33.52</v>
      </c>
      <c r="K16" s="545"/>
      <c r="L16" s="546">
        <v>33.52</v>
      </c>
      <c r="M16" s="547">
        <v>57130283.81</v>
      </c>
      <c r="N16" s="549"/>
      <c r="O16" s="549">
        <v>42414284.75</v>
      </c>
      <c r="P16" s="549"/>
      <c r="Q16" s="547">
        <v>6704000</v>
      </c>
      <c r="R16" s="547"/>
      <c r="S16" s="547">
        <v>6704000</v>
      </c>
      <c r="T16" s="547"/>
      <c r="U16" s="547">
        <v>1005600</v>
      </c>
      <c r="V16" s="547"/>
      <c r="W16" s="549">
        <v>1005600</v>
      </c>
      <c r="X16" s="528"/>
    </row>
    <row r="17" spans="1:24" ht="18" customHeight="1">
      <c r="A17" s="531">
        <v>8</v>
      </c>
      <c r="B17" s="531" t="s">
        <v>289</v>
      </c>
      <c r="C17" s="533" t="s">
        <v>294</v>
      </c>
      <c r="D17" s="533" t="s">
        <v>977</v>
      </c>
      <c r="E17" s="531" t="s">
        <v>411</v>
      </c>
      <c r="F17" s="548">
        <v>100000</v>
      </c>
      <c r="G17" s="548"/>
      <c r="H17" s="548">
        <v>100000</v>
      </c>
      <c r="I17" s="548"/>
      <c r="J17" s="545">
        <v>31</v>
      </c>
      <c r="K17" s="545"/>
      <c r="L17" s="546">
        <v>31</v>
      </c>
      <c r="M17" s="547">
        <v>17630181.33000001</v>
      </c>
      <c r="N17" s="547"/>
      <c r="O17" s="547">
        <v>17925411.680000007</v>
      </c>
      <c r="P17" s="547"/>
      <c r="Q17" s="547">
        <v>30252029.689999998</v>
      </c>
      <c r="R17" s="547"/>
      <c r="S17" s="547">
        <v>30252029.689999998</v>
      </c>
      <c r="T17" s="547"/>
      <c r="U17" s="547">
        <v>0</v>
      </c>
      <c r="V17" s="547"/>
      <c r="W17" s="547">
        <v>0</v>
      </c>
      <c r="X17" s="528"/>
    </row>
    <row r="18" spans="1:24" ht="18" customHeight="1">
      <c r="A18" s="531">
        <v>9</v>
      </c>
      <c r="B18" s="531" t="s">
        <v>289</v>
      </c>
      <c r="C18" s="533" t="s">
        <v>295</v>
      </c>
      <c r="D18" s="533" t="s">
        <v>296</v>
      </c>
      <c r="E18" s="531" t="s">
        <v>984</v>
      </c>
      <c r="F18" s="548">
        <v>20000</v>
      </c>
      <c r="G18" s="548"/>
      <c r="H18" s="548">
        <v>20000</v>
      </c>
      <c r="I18" s="548"/>
      <c r="J18" s="545">
        <v>40</v>
      </c>
      <c r="K18" s="545"/>
      <c r="L18" s="546">
        <v>40</v>
      </c>
      <c r="M18" s="547">
        <v>23897654.710000005</v>
      </c>
      <c r="N18" s="547"/>
      <c r="O18" s="547">
        <v>22033898.02</v>
      </c>
      <c r="P18" s="547"/>
      <c r="Q18" s="547">
        <v>10000000</v>
      </c>
      <c r="R18" s="547"/>
      <c r="S18" s="547">
        <v>10000000</v>
      </c>
      <c r="T18" s="547"/>
      <c r="U18" s="547">
        <v>800000</v>
      </c>
      <c r="V18" s="547"/>
      <c r="W18" s="547">
        <v>600000</v>
      </c>
      <c r="X18" s="528"/>
    </row>
    <row r="19" spans="1:24" ht="18" customHeight="1">
      <c r="A19" s="531">
        <v>10</v>
      </c>
      <c r="B19" s="531" t="s">
        <v>289</v>
      </c>
      <c r="C19" s="533" t="s">
        <v>297</v>
      </c>
      <c r="D19" s="533" t="s">
        <v>298</v>
      </c>
      <c r="E19" s="531" t="s">
        <v>896</v>
      </c>
      <c r="F19" s="548">
        <v>100000</v>
      </c>
      <c r="G19" s="548"/>
      <c r="H19" s="548">
        <v>100000</v>
      </c>
      <c r="I19" s="548"/>
      <c r="J19" s="545">
        <v>29.73</v>
      </c>
      <c r="K19" s="545"/>
      <c r="L19" s="546">
        <v>29.73</v>
      </c>
      <c r="M19" s="547">
        <v>14175855.709999999</v>
      </c>
      <c r="N19" s="547"/>
      <c r="O19" s="547">
        <v>17322709.97</v>
      </c>
      <c r="P19" s="547"/>
      <c r="Q19" s="547">
        <v>33191684</v>
      </c>
      <c r="R19" s="547"/>
      <c r="S19" s="547">
        <v>33191684</v>
      </c>
      <c r="T19" s="547"/>
      <c r="U19" s="547">
        <v>0</v>
      </c>
      <c r="V19" s="547"/>
      <c r="W19" s="547">
        <v>0</v>
      </c>
      <c r="X19" s="528"/>
    </row>
    <row r="20" spans="1:24" ht="18" customHeight="1">
      <c r="A20" s="531">
        <v>11</v>
      </c>
      <c r="B20" s="531" t="s">
        <v>289</v>
      </c>
      <c r="C20" s="533" t="s">
        <v>299</v>
      </c>
      <c r="D20" s="533" t="s">
        <v>982</v>
      </c>
      <c r="E20" s="531" t="s">
        <v>891</v>
      </c>
      <c r="F20" s="548">
        <v>40000</v>
      </c>
      <c r="G20" s="548"/>
      <c r="H20" s="548">
        <v>40000</v>
      </c>
      <c r="I20" s="548"/>
      <c r="J20" s="545">
        <v>28.15</v>
      </c>
      <c r="K20" s="545"/>
      <c r="L20" s="546">
        <v>28.15</v>
      </c>
      <c r="M20" s="547">
        <v>87715357.16999997</v>
      </c>
      <c r="N20" s="547"/>
      <c r="O20" s="547">
        <v>77271068.39</v>
      </c>
      <c r="P20" s="547"/>
      <c r="Q20" s="547">
        <v>11258200</v>
      </c>
      <c r="R20" s="547"/>
      <c r="S20" s="547">
        <v>11258200</v>
      </c>
      <c r="T20" s="547"/>
      <c r="U20" s="547">
        <v>2251640</v>
      </c>
      <c r="V20" s="547"/>
      <c r="W20" s="547">
        <v>1688730</v>
      </c>
      <c r="X20" s="528"/>
    </row>
    <row r="21" spans="1:24" ht="18" customHeight="1">
      <c r="A21" s="531">
        <v>12</v>
      </c>
      <c r="B21" s="531" t="s">
        <v>289</v>
      </c>
      <c r="C21" s="533" t="s">
        <v>300</v>
      </c>
      <c r="D21" s="533" t="s">
        <v>983</v>
      </c>
      <c r="E21" s="531" t="s">
        <v>891</v>
      </c>
      <c r="F21" s="548">
        <v>300000</v>
      </c>
      <c r="G21" s="548"/>
      <c r="H21" s="548">
        <v>300000</v>
      </c>
      <c r="I21" s="548"/>
      <c r="J21" s="545">
        <v>24.8</v>
      </c>
      <c r="K21" s="545"/>
      <c r="L21" s="546">
        <v>24.8</v>
      </c>
      <c r="M21" s="547">
        <v>581650659.3564</v>
      </c>
      <c r="N21" s="547"/>
      <c r="O21" s="547">
        <v>550965289.12</v>
      </c>
      <c r="P21" s="547"/>
      <c r="Q21" s="547">
        <v>74400000</v>
      </c>
      <c r="R21" s="547"/>
      <c r="S21" s="547">
        <v>74400000</v>
      </c>
      <c r="T21" s="547"/>
      <c r="U21" s="547">
        <v>63984000</v>
      </c>
      <c r="V21" s="547"/>
      <c r="W21" s="547">
        <v>39632880</v>
      </c>
      <c r="X21" s="528"/>
    </row>
    <row r="22" spans="1:24" ht="18" customHeight="1">
      <c r="A22" s="531">
        <v>13</v>
      </c>
      <c r="B22" s="531" t="s">
        <v>289</v>
      </c>
      <c r="C22" s="533" t="s">
        <v>301</v>
      </c>
      <c r="D22" s="533" t="s">
        <v>982</v>
      </c>
      <c r="E22" s="531" t="s">
        <v>891</v>
      </c>
      <c r="F22" s="548">
        <v>20000</v>
      </c>
      <c r="G22" s="548"/>
      <c r="H22" s="548">
        <v>20000</v>
      </c>
      <c r="I22" s="548"/>
      <c r="J22" s="545">
        <v>26.25</v>
      </c>
      <c r="K22" s="545"/>
      <c r="L22" s="546">
        <v>26.25</v>
      </c>
      <c r="M22" s="547">
        <v>0</v>
      </c>
      <c r="N22" s="547"/>
      <c r="O22" s="547">
        <v>0</v>
      </c>
      <c r="P22" s="547"/>
      <c r="Q22" s="547">
        <v>5250000</v>
      </c>
      <c r="R22" s="547"/>
      <c r="S22" s="547">
        <v>5250000</v>
      </c>
      <c r="T22" s="547"/>
      <c r="U22" s="547">
        <v>0</v>
      </c>
      <c r="V22" s="547"/>
      <c r="W22" s="547">
        <v>0</v>
      </c>
      <c r="X22" s="528"/>
    </row>
    <row r="23" spans="1:24" ht="18" customHeight="1">
      <c r="A23" s="531">
        <v>14</v>
      </c>
      <c r="B23" s="531" t="s">
        <v>289</v>
      </c>
      <c r="C23" s="533" t="s">
        <v>302</v>
      </c>
      <c r="D23" s="533" t="s">
        <v>303</v>
      </c>
      <c r="E23" s="531" t="s">
        <v>891</v>
      </c>
      <c r="F23" s="548">
        <v>120000</v>
      </c>
      <c r="G23" s="548"/>
      <c r="H23" s="548">
        <v>120000</v>
      </c>
      <c r="I23" s="548"/>
      <c r="J23" s="545">
        <v>25</v>
      </c>
      <c r="K23" s="545"/>
      <c r="L23" s="546">
        <v>25</v>
      </c>
      <c r="M23" s="547">
        <v>839271449.1100004</v>
      </c>
      <c r="N23" s="547"/>
      <c r="O23" s="547">
        <v>839902159.06</v>
      </c>
      <c r="P23" s="547"/>
      <c r="Q23" s="547">
        <v>165000000</v>
      </c>
      <c r="R23" s="547"/>
      <c r="S23" s="547">
        <v>165000000</v>
      </c>
      <c r="T23" s="547"/>
      <c r="U23" s="547">
        <v>48000000</v>
      </c>
      <c r="V23" s="547"/>
      <c r="W23" s="547">
        <v>54750000</v>
      </c>
      <c r="X23" s="528"/>
    </row>
    <row r="24" spans="1:24" ht="18" customHeight="1">
      <c r="A24" s="531">
        <v>15</v>
      </c>
      <c r="B24" s="531" t="s">
        <v>289</v>
      </c>
      <c r="C24" s="533" t="s">
        <v>304</v>
      </c>
      <c r="D24" s="533" t="s">
        <v>305</v>
      </c>
      <c r="E24" s="531" t="s">
        <v>896</v>
      </c>
      <c r="F24" s="548">
        <v>14200</v>
      </c>
      <c r="G24" s="548"/>
      <c r="H24" s="548">
        <v>80000</v>
      </c>
      <c r="I24" s="548"/>
      <c r="J24" s="545">
        <v>23.75</v>
      </c>
      <c r="K24" s="545"/>
      <c r="L24" s="546">
        <v>23.75</v>
      </c>
      <c r="M24" s="547">
        <v>44017877.410000004</v>
      </c>
      <c r="N24" s="547"/>
      <c r="O24" s="547">
        <v>26788829.76</v>
      </c>
      <c r="P24" s="547"/>
      <c r="Q24" s="547">
        <v>33725000</v>
      </c>
      <c r="R24" s="547"/>
      <c r="S24" s="547">
        <v>19000000</v>
      </c>
      <c r="T24" s="547"/>
      <c r="U24" s="547">
        <v>475000</v>
      </c>
      <c r="V24" s="547"/>
      <c r="W24" s="547">
        <v>475000</v>
      </c>
      <c r="X24" s="528"/>
    </row>
    <row r="25" spans="1:24" ht="18" customHeight="1">
      <c r="A25" s="531">
        <v>16</v>
      </c>
      <c r="B25" s="531" t="s">
        <v>289</v>
      </c>
      <c r="C25" s="533" t="s">
        <v>306</v>
      </c>
      <c r="D25" s="533" t="s">
        <v>977</v>
      </c>
      <c r="E25" s="531" t="s">
        <v>891</v>
      </c>
      <c r="F25" s="548">
        <v>40000</v>
      </c>
      <c r="G25" s="548"/>
      <c r="H25" s="548">
        <v>40000</v>
      </c>
      <c r="I25" s="548"/>
      <c r="J25" s="545">
        <v>22.5</v>
      </c>
      <c r="K25" s="545"/>
      <c r="L25" s="546">
        <v>22.5</v>
      </c>
      <c r="M25" s="547">
        <v>65419298.529999964</v>
      </c>
      <c r="N25" s="547"/>
      <c r="O25" s="547">
        <v>67005863.36</v>
      </c>
      <c r="P25" s="547"/>
      <c r="Q25" s="547">
        <v>9000000</v>
      </c>
      <c r="R25" s="547"/>
      <c r="S25" s="547">
        <v>9000000</v>
      </c>
      <c r="T25" s="547"/>
      <c r="U25" s="547">
        <v>2250000</v>
      </c>
      <c r="V25" s="547"/>
      <c r="W25" s="547">
        <v>2250000</v>
      </c>
      <c r="X25" s="528"/>
    </row>
    <row r="26" spans="1:24" ht="18" customHeight="1">
      <c r="A26" s="531">
        <v>17</v>
      </c>
      <c r="B26" s="531" t="s">
        <v>289</v>
      </c>
      <c r="C26" s="533" t="s">
        <v>307</v>
      </c>
      <c r="D26" s="533" t="s">
        <v>308</v>
      </c>
      <c r="E26" s="531" t="s">
        <v>891</v>
      </c>
      <c r="F26" s="548">
        <v>160000</v>
      </c>
      <c r="G26" s="548"/>
      <c r="H26" s="548">
        <v>160000</v>
      </c>
      <c r="I26" s="548"/>
      <c r="J26" s="545">
        <v>21</v>
      </c>
      <c r="K26" s="545"/>
      <c r="L26" s="546">
        <v>21</v>
      </c>
      <c r="M26" s="547">
        <v>72401861.43999998</v>
      </c>
      <c r="N26" s="547"/>
      <c r="O26" s="547">
        <v>76982171.00999998</v>
      </c>
      <c r="P26" s="547"/>
      <c r="Q26" s="547">
        <v>33600000</v>
      </c>
      <c r="R26" s="547"/>
      <c r="S26" s="547">
        <v>33600000</v>
      </c>
      <c r="T26" s="547"/>
      <c r="U26" s="547">
        <v>2016000</v>
      </c>
      <c r="V26" s="547"/>
      <c r="W26" s="547">
        <v>3360000</v>
      </c>
      <c r="X26" s="528"/>
    </row>
    <row r="27" spans="1:24" ht="18" customHeight="1">
      <c r="A27" s="531">
        <v>18</v>
      </c>
      <c r="B27" s="531" t="s">
        <v>289</v>
      </c>
      <c r="C27" s="533" t="s">
        <v>309</v>
      </c>
      <c r="D27" s="533" t="s">
        <v>977</v>
      </c>
      <c r="E27" s="531" t="s">
        <v>892</v>
      </c>
      <c r="F27" s="548">
        <v>36000</v>
      </c>
      <c r="G27" s="548"/>
      <c r="H27" s="548">
        <v>36000</v>
      </c>
      <c r="I27" s="548"/>
      <c r="J27" s="545">
        <v>20</v>
      </c>
      <c r="K27" s="545"/>
      <c r="L27" s="546">
        <v>20</v>
      </c>
      <c r="M27" s="547">
        <v>12654184.159999998</v>
      </c>
      <c r="N27" s="547"/>
      <c r="O27" s="547">
        <v>15307771.03</v>
      </c>
      <c r="P27" s="547"/>
      <c r="Q27" s="547">
        <v>7200000</v>
      </c>
      <c r="R27" s="547"/>
      <c r="S27" s="547">
        <v>7200000</v>
      </c>
      <c r="T27" s="547"/>
      <c r="U27" s="547">
        <v>0</v>
      </c>
      <c r="V27" s="547"/>
      <c r="W27" s="547">
        <v>864000</v>
      </c>
      <c r="X27" s="528"/>
    </row>
    <row r="28" spans="1:24" ht="18" customHeight="1">
      <c r="A28" s="531">
        <v>19</v>
      </c>
      <c r="B28" s="531" t="s">
        <v>289</v>
      </c>
      <c r="C28" s="533" t="s">
        <v>386</v>
      </c>
      <c r="D28" s="533" t="s">
        <v>291</v>
      </c>
      <c r="E28" s="531" t="s">
        <v>984</v>
      </c>
      <c r="F28" s="548">
        <v>60000</v>
      </c>
      <c r="G28" s="548"/>
      <c r="H28" s="548">
        <v>60000</v>
      </c>
      <c r="I28" s="548"/>
      <c r="J28" s="545">
        <v>20</v>
      </c>
      <c r="K28" s="545"/>
      <c r="L28" s="546">
        <v>20</v>
      </c>
      <c r="M28" s="547">
        <v>111343372.36000001</v>
      </c>
      <c r="N28" s="547"/>
      <c r="O28" s="547">
        <v>113592430.26</v>
      </c>
      <c r="P28" s="547"/>
      <c r="Q28" s="547">
        <v>47625000</v>
      </c>
      <c r="R28" s="547"/>
      <c r="S28" s="547">
        <v>47625000</v>
      </c>
      <c r="T28" s="547"/>
      <c r="U28" s="547">
        <v>4800000</v>
      </c>
      <c r="V28" s="547"/>
      <c r="W28" s="547">
        <v>4800000</v>
      </c>
      <c r="X28" s="528"/>
    </row>
    <row r="29" spans="1:24" ht="18" customHeight="1">
      <c r="A29" s="531">
        <v>20</v>
      </c>
      <c r="B29" s="531" t="s">
        <v>289</v>
      </c>
      <c r="C29" s="533" t="s">
        <v>310</v>
      </c>
      <c r="D29" s="533" t="s">
        <v>311</v>
      </c>
      <c r="E29" s="531" t="s">
        <v>891</v>
      </c>
      <c r="F29" s="548">
        <v>250000</v>
      </c>
      <c r="G29" s="548"/>
      <c r="H29" s="548">
        <v>250000</v>
      </c>
      <c r="I29" s="548"/>
      <c r="J29" s="545">
        <v>40</v>
      </c>
      <c r="K29" s="545"/>
      <c r="L29" s="546">
        <v>40</v>
      </c>
      <c r="M29" s="547">
        <v>97337007.24200004</v>
      </c>
      <c r="N29" s="547"/>
      <c r="O29" s="547">
        <v>96348797.45200005</v>
      </c>
      <c r="P29" s="547"/>
      <c r="Q29" s="547">
        <v>100000000</v>
      </c>
      <c r="R29" s="547"/>
      <c r="S29" s="547">
        <v>100000000</v>
      </c>
      <c r="T29" s="547"/>
      <c r="U29" s="547">
        <v>3000000</v>
      </c>
      <c r="V29" s="547"/>
      <c r="W29" s="547">
        <v>3000000</v>
      </c>
      <c r="X29" s="528"/>
    </row>
    <row r="30" spans="1:24" ht="18" customHeight="1">
      <c r="A30" s="531">
        <v>21</v>
      </c>
      <c r="B30" s="531" t="s">
        <v>289</v>
      </c>
      <c r="C30" s="533" t="s">
        <v>312</v>
      </c>
      <c r="D30" s="533" t="s">
        <v>313</v>
      </c>
      <c r="E30" s="531" t="s">
        <v>891</v>
      </c>
      <c r="F30" s="548">
        <v>10000</v>
      </c>
      <c r="G30" s="548"/>
      <c r="H30" s="548">
        <v>10000</v>
      </c>
      <c r="I30" s="548"/>
      <c r="J30" s="545">
        <v>20</v>
      </c>
      <c r="K30" s="545"/>
      <c r="L30" s="546">
        <v>20</v>
      </c>
      <c r="M30" s="547">
        <v>10425732.500000002</v>
      </c>
      <c r="N30" s="547"/>
      <c r="O30" s="547">
        <v>8562046.91</v>
      </c>
      <c r="P30" s="547"/>
      <c r="Q30" s="547">
        <v>2000000</v>
      </c>
      <c r="R30" s="547"/>
      <c r="S30" s="547">
        <v>2000000</v>
      </c>
      <c r="T30" s="547"/>
      <c r="U30" s="547">
        <v>500000</v>
      </c>
      <c r="V30" s="547"/>
      <c r="W30" s="547">
        <v>400000</v>
      </c>
      <c r="X30" s="528"/>
    </row>
    <row r="31" spans="1:24" ht="18" customHeight="1">
      <c r="A31" s="531">
        <v>22</v>
      </c>
      <c r="B31" s="531" t="s">
        <v>289</v>
      </c>
      <c r="C31" s="533" t="s">
        <v>725</v>
      </c>
      <c r="D31" s="533" t="s">
        <v>982</v>
      </c>
      <c r="E31" s="531" t="s">
        <v>1035</v>
      </c>
      <c r="F31" s="550">
        <v>0</v>
      </c>
      <c r="G31" s="548"/>
      <c r="H31" s="548">
        <v>6050</v>
      </c>
      <c r="I31" s="548"/>
      <c r="J31" s="545">
        <v>0</v>
      </c>
      <c r="K31" s="545"/>
      <c r="L31" s="547">
        <v>25.5</v>
      </c>
      <c r="M31" s="547">
        <v>0</v>
      </c>
      <c r="N31" s="547"/>
      <c r="O31" s="547">
        <v>1402355.38</v>
      </c>
      <c r="P31" s="547"/>
      <c r="Q31" s="547">
        <v>0</v>
      </c>
      <c r="R31" s="547"/>
      <c r="S31" s="547">
        <v>1543000</v>
      </c>
      <c r="T31" s="547"/>
      <c r="U31" s="547">
        <v>0</v>
      </c>
      <c r="V31" s="547"/>
      <c r="W31" s="547">
        <v>0</v>
      </c>
      <c r="X31" s="528"/>
    </row>
    <row r="32" spans="1:24" ht="18" customHeight="1">
      <c r="A32" s="531">
        <v>23</v>
      </c>
      <c r="B32" s="531" t="s">
        <v>289</v>
      </c>
      <c r="C32" s="533" t="s">
        <v>455</v>
      </c>
      <c r="D32" s="533" t="s">
        <v>982</v>
      </c>
      <c r="E32" s="531" t="s">
        <v>1035</v>
      </c>
      <c r="F32" s="548">
        <v>175000</v>
      </c>
      <c r="G32" s="548"/>
      <c r="H32" s="548">
        <v>175000</v>
      </c>
      <c r="I32" s="548"/>
      <c r="J32" s="545">
        <v>36</v>
      </c>
      <c r="K32" s="545"/>
      <c r="L32" s="547">
        <v>36</v>
      </c>
      <c r="M32" s="547">
        <v>62908816.85</v>
      </c>
      <c r="N32" s="547"/>
      <c r="O32" s="547">
        <v>62901262.81</v>
      </c>
      <c r="P32" s="547"/>
      <c r="Q32" s="547">
        <v>62999990</v>
      </c>
      <c r="R32" s="547"/>
      <c r="S32" s="547">
        <v>62999990</v>
      </c>
      <c r="T32" s="547"/>
      <c r="U32" s="547">
        <v>0</v>
      </c>
      <c r="V32" s="547"/>
      <c r="W32" s="547">
        <v>0</v>
      </c>
      <c r="X32" s="528"/>
    </row>
    <row r="33" spans="2:24" ht="18" customHeight="1">
      <c r="B33" s="532"/>
      <c r="C33" s="532" t="s">
        <v>959</v>
      </c>
      <c r="E33" s="530"/>
      <c r="L33" s="551"/>
      <c r="M33" s="552">
        <f>SUM(M10:M32)</f>
        <v>11446385319.1584</v>
      </c>
      <c r="N33" s="551"/>
      <c r="O33" s="552">
        <f>SUM(O10:O32)</f>
        <v>11358362508.522</v>
      </c>
      <c r="P33" s="551"/>
      <c r="Q33" s="552">
        <f>SUM(Q10:Q32)</f>
        <v>1795942482.62</v>
      </c>
      <c r="R33" s="551"/>
      <c r="S33" s="552">
        <f>SUM(S10:S32)</f>
        <v>1782760482.62</v>
      </c>
      <c r="T33" s="551"/>
      <c r="U33" s="552">
        <f>SUM(U10:U32)</f>
        <v>524861156.2</v>
      </c>
      <c r="V33" s="551"/>
      <c r="W33" s="552">
        <f>SUM(W10:W32)</f>
        <v>455861369.38</v>
      </c>
      <c r="X33" s="528"/>
    </row>
    <row r="34" spans="2:24" ht="18" customHeight="1">
      <c r="B34" s="553" t="s">
        <v>235</v>
      </c>
      <c r="E34" s="530"/>
      <c r="M34" s="550">
        <v>0</v>
      </c>
      <c r="N34" s="554"/>
      <c r="O34" s="555">
        <v>0</v>
      </c>
      <c r="P34" s="554"/>
      <c r="Q34" s="554">
        <v>-35908114.91</v>
      </c>
      <c r="R34" s="554"/>
      <c r="S34" s="554">
        <v>-35908114.91</v>
      </c>
      <c r="T34" s="554"/>
      <c r="U34" s="551">
        <v>0</v>
      </c>
      <c r="V34" s="551"/>
      <c r="W34" s="551">
        <v>0</v>
      </c>
      <c r="X34" s="528"/>
    </row>
    <row r="35" spans="2:25" ht="18" customHeight="1" thickBot="1">
      <c r="B35" s="532" t="s">
        <v>314</v>
      </c>
      <c r="E35" s="530"/>
      <c r="M35" s="556">
        <f>SUM(M33:M34)</f>
        <v>11446385319.1584</v>
      </c>
      <c r="N35" s="551"/>
      <c r="O35" s="556">
        <f>SUM(O33:O34)</f>
        <v>11358362508.522</v>
      </c>
      <c r="P35" s="551"/>
      <c r="Q35" s="556">
        <f>SUM(Q33:Q34)</f>
        <v>1760034367.7099998</v>
      </c>
      <c r="R35" s="551"/>
      <c r="S35" s="556">
        <f>SUM(S33:S34)</f>
        <v>1746852367.7099998</v>
      </c>
      <c r="T35" s="551"/>
      <c r="U35" s="556">
        <f>SUM(U33:U34)</f>
        <v>524861156.2</v>
      </c>
      <c r="V35" s="551"/>
      <c r="W35" s="556">
        <f>SUM(W33:W34)</f>
        <v>455861369.38</v>
      </c>
      <c r="X35" s="528"/>
      <c r="Y35" s="557"/>
    </row>
    <row r="36" spans="2:24" ht="18" customHeight="1" thickTop="1">
      <c r="B36" s="532"/>
      <c r="E36" s="530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28"/>
    </row>
    <row r="37" spans="2:24" s="558" customFormat="1" ht="18" customHeight="1">
      <c r="B37" s="559" t="s">
        <v>203</v>
      </c>
      <c r="I37" s="560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2"/>
    </row>
    <row r="38" spans="1:24" s="558" customFormat="1" ht="18" customHeight="1">
      <c r="A38" s="563" t="s">
        <v>205</v>
      </c>
      <c r="B38" s="564"/>
      <c r="I38" s="560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2"/>
    </row>
    <row r="39" spans="1:24" s="558" customFormat="1" ht="18" customHeight="1">
      <c r="A39" s="563" t="s">
        <v>568</v>
      </c>
      <c r="B39" s="564"/>
      <c r="I39" s="560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2"/>
    </row>
    <row r="40" spans="1:24" s="558" customFormat="1" ht="18">
      <c r="A40" s="565"/>
      <c r="B40" s="559"/>
      <c r="I40" s="560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2"/>
    </row>
    <row r="41" spans="1:24" ht="18" customHeight="1">
      <c r="A41" s="559"/>
      <c r="B41" s="559"/>
      <c r="C41" s="559"/>
      <c r="D41" s="559"/>
      <c r="E41" s="559"/>
      <c r="I41" s="529"/>
      <c r="N41" s="559"/>
      <c r="O41" s="566"/>
      <c r="P41" s="559"/>
      <c r="Q41" s="566"/>
      <c r="R41" s="551"/>
      <c r="S41" s="551"/>
      <c r="T41" s="551"/>
      <c r="U41" s="551"/>
      <c r="V41" s="551"/>
      <c r="W41" s="551"/>
      <c r="X41" s="528"/>
    </row>
    <row r="42" spans="1:24" ht="18" customHeight="1">
      <c r="A42" s="559"/>
      <c r="B42" s="559"/>
      <c r="C42" s="559"/>
      <c r="D42" s="559"/>
      <c r="E42" s="567" t="s">
        <v>671</v>
      </c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R42" s="551"/>
      <c r="S42" s="551"/>
      <c r="T42" s="551"/>
      <c r="U42" s="551"/>
      <c r="V42" s="551"/>
      <c r="W42" s="551"/>
      <c r="X42" s="528"/>
    </row>
    <row r="43" spans="1:24" ht="18" customHeight="1">
      <c r="A43" s="559"/>
      <c r="B43" s="559"/>
      <c r="C43" s="559"/>
      <c r="D43" s="559"/>
      <c r="E43" s="567" t="s">
        <v>670</v>
      </c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567"/>
      <c r="Q43" s="535"/>
      <c r="X43" s="528"/>
    </row>
    <row r="44" spans="2:5" ht="18" customHeight="1">
      <c r="B44" s="559"/>
      <c r="E44" s="530"/>
    </row>
    <row r="45" ht="18" customHeight="1">
      <c r="E45" s="530"/>
    </row>
    <row r="46" spans="5:15" ht="18" customHeight="1">
      <c r="E46" s="530"/>
      <c r="O46" s="535"/>
    </row>
    <row r="47" ht="18" customHeight="1">
      <c r="E47" s="530"/>
    </row>
    <row r="48" ht="18" customHeight="1">
      <c r="E48" s="530"/>
    </row>
    <row r="49" ht="18" customHeight="1">
      <c r="E49" s="530"/>
    </row>
    <row r="50" ht="18" customHeight="1">
      <c r="E50" s="530"/>
    </row>
    <row r="51" ht="18" customHeight="1">
      <c r="E51" s="530"/>
    </row>
    <row r="52" ht="18" customHeight="1">
      <c r="E52" s="530"/>
    </row>
    <row r="53" ht="18" customHeight="1">
      <c r="E53" s="530"/>
    </row>
    <row r="54" ht="18" customHeight="1">
      <c r="E54" s="530"/>
    </row>
    <row r="55" ht="18" customHeight="1">
      <c r="E55" s="530"/>
    </row>
    <row r="56" ht="18" customHeight="1">
      <c r="E56" s="530"/>
    </row>
    <row r="57" ht="18" customHeight="1">
      <c r="E57" s="530"/>
    </row>
    <row r="58" ht="18" customHeight="1">
      <c r="E58" s="530"/>
    </row>
    <row r="59" ht="18" customHeight="1">
      <c r="E59" s="530"/>
    </row>
    <row r="60" ht="18" customHeight="1">
      <c r="E60" s="530"/>
    </row>
    <row r="61" ht="18" customHeight="1">
      <c r="E61" s="530"/>
    </row>
    <row r="62" ht="18" customHeight="1">
      <c r="E62" s="530"/>
    </row>
    <row r="63" ht="18" customHeight="1">
      <c r="E63" s="530"/>
    </row>
    <row r="64" ht="18" customHeight="1">
      <c r="E64" s="530"/>
    </row>
    <row r="65" ht="18" customHeight="1">
      <c r="E65" s="530"/>
    </row>
    <row r="66" ht="18" customHeight="1">
      <c r="E66" s="530"/>
    </row>
    <row r="67" ht="18" customHeight="1">
      <c r="E67" s="530"/>
    </row>
    <row r="68" ht="18" customHeight="1">
      <c r="E68" s="530"/>
    </row>
    <row r="69" ht="18" customHeight="1">
      <c r="E69" s="530"/>
    </row>
    <row r="70" ht="18" customHeight="1">
      <c r="E70" s="530"/>
    </row>
    <row r="71" ht="18" customHeight="1">
      <c r="E71" s="530"/>
    </row>
    <row r="72" ht="9" customHeight="1">
      <c r="E72" s="530"/>
    </row>
    <row r="73" ht="18" customHeight="1">
      <c r="E73" s="530"/>
    </row>
    <row r="74" ht="18" customHeight="1">
      <c r="E74" s="530"/>
    </row>
    <row r="75" ht="18" customHeight="1">
      <c r="E75" s="530"/>
    </row>
    <row r="76" ht="18" customHeight="1">
      <c r="E76" s="530"/>
    </row>
    <row r="77" ht="18" customHeight="1">
      <c r="E77" s="530"/>
    </row>
    <row r="78" ht="18" customHeight="1">
      <c r="E78" s="530"/>
    </row>
    <row r="79" ht="18" customHeight="1">
      <c r="E79" s="530"/>
    </row>
    <row r="80" ht="18" customHeight="1">
      <c r="E80" s="530"/>
    </row>
    <row r="81" ht="18" customHeight="1">
      <c r="E81" s="530"/>
    </row>
    <row r="82" ht="18" customHeight="1">
      <c r="E82" s="530"/>
    </row>
    <row r="83" ht="18" customHeight="1">
      <c r="E83" s="530"/>
    </row>
    <row r="84" ht="18" customHeight="1">
      <c r="E84" s="530"/>
    </row>
    <row r="85" ht="18" customHeight="1">
      <c r="E85" s="530"/>
    </row>
    <row r="86" ht="18" customHeight="1">
      <c r="E86" s="530"/>
    </row>
    <row r="87" ht="18" customHeight="1">
      <c r="E87" s="530"/>
    </row>
    <row r="88" ht="18" customHeight="1">
      <c r="E88" s="530"/>
    </row>
    <row r="89" ht="18" customHeight="1">
      <c r="E89" s="530"/>
    </row>
    <row r="90" ht="18" customHeight="1">
      <c r="E90" s="530"/>
    </row>
    <row r="91" ht="18" customHeight="1">
      <c r="E91" s="530"/>
    </row>
    <row r="92" ht="18" customHeight="1">
      <c r="E92" s="530"/>
    </row>
    <row r="93" ht="18" customHeight="1">
      <c r="E93" s="530"/>
    </row>
    <row r="94" ht="18" customHeight="1">
      <c r="E94" s="530"/>
    </row>
    <row r="95" ht="18" customHeight="1">
      <c r="E95" s="530"/>
    </row>
    <row r="96" ht="18" customHeight="1">
      <c r="E96" s="530"/>
    </row>
    <row r="97" ht="18" customHeight="1">
      <c r="E97" s="530"/>
    </row>
    <row r="98" ht="18" customHeight="1">
      <c r="E98" s="530"/>
    </row>
    <row r="99" ht="18" customHeight="1">
      <c r="E99" s="530"/>
    </row>
    <row r="100" ht="18" customHeight="1">
      <c r="E100" s="530"/>
    </row>
    <row r="101" ht="18" customHeight="1">
      <c r="E101" s="530"/>
    </row>
    <row r="102" ht="18" customHeight="1">
      <c r="E102" s="530"/>
    </row>
    <row r="103" ht="18" customHeight="1">
      <c r="E103" s="530"/>
    </row>
    <row r="104" ht="18" customHeight="1">
      <c r="E104" s="530"/>
    </row>
    <row r="105" ht="18" customHeight="1">
      <c r="E105" s="530"/>
    </row>
    <row r="106" ht="18" customHeight="1">
      <c r="E106" s="530"/>
    </row>
    <row r="107" ht="18" customHeight="1">
      <c r="E107" s="530"/>
    </row>
    <row r="108" ht="18" customHeight="1">
      <c r="E108" s="530"/>
    </row>
    <row r="109" ht="18" customHeight="1">
      <c r="E109" s="530"/>
    </row>
    <row r="110" ht="18" customHeight="1">
      <c r="E110" s="530"/>
    </row>
    <row r="111" ht="18" customHeight="1">
      <c r="E111" s="530"/>
    </row>
    <row r="112" ht="18" customHeight="1">
      <c r="E112" s="530"/>
    </row>
    <row r="113" ht="18" customHeight="1">
      <c r="E113" s="530"/>
    </row>
    <row r="114" ht="18" customHeight="1">
      <c r="E114" s="530"/>
    </row>
    <row r="115" ht="18" customHeight="1">
      <c r="E115" s="530"/>
    </row>
    <row r="116" ht="18" customHeight="1">
      <c r="E116" s="530"/>
    </row>
    <row r="117" ht="18" customHeight="1">
      <c r="E117" s="530"/>
    </row>
    <row r="118" ht="18" customHeight="1">
      <c r="E118" s="530"/>
    </row>
    <row r="119" ht="18" customHeight="1">
      <c r="E119" s="530"/>
    </row>
    <row r="120" ht="18" customHeight="1">
      <c r="E120" s="530"/>
    </row>
    <row r="121" ht="18" customHeight="1">
      <c r="E121" s="530"/>
    </row>
    <row r="122" ht="18" customHeight="1">
      <c r="E122" s="530"/>
    </row>
  </sheetData>
  <sheetProtection/>
  <mergeCells count="16">
    <mergeCell ref="A1:W1"/>
    <mergeCell ref="F5:H5"/>
    <mergeCell ref="J5:L5"/>
    <mergeCell ref="M5:O5"/>
    <mergeCell ref="Q5:S5"/>
    <mergeCell ref="U5:W5"/>
    <mergeCell ref="U6:W6"/>
    <mergeCell ref="F7:H7"/>
    <mergeCell ref="J7:L7"/>
    <mergeCell ref="M7:O7"/>
    <mergeCell ref="Q7:S7"/>
    <mergeCell ref="U7:W7"/>
    <mergeCell ref="F6:H6"/>
    <mergeCell ref="J6:L6"/>
    <mergeCell ref="M6:O6"/>
    <mergeCell ref="Q6:S6"/>
  </mergeCells>
  <printOptions verticalCentered="1"/>
  <pageMargins left="0.67" right="0.1968503937007874" top="0.1968503937007874" bottom="0.1968503937007874" header="0.15748031496062992" footer="0.1181102362204724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5"/>
  <sheetViews>
    <sheetView zoomScale="85" zoomScaleNormal="85" zoomScaleSheetLayoutView="90" zoomScalePageLayoutView="0" workbookViewId="0" topLeftCell="A7">
      <selection activeCell="E77" sqref="E77"/>
    </sheetView>
  </sheetViews>
  <sheetFormatPr defaultColWidth="10.421875" defaultRowHeight="25.5" customHeight="1"/>
  <cols>
    <col min="1" max="1" width="7.28125" style="514" customWidth="1"/>
    <col min="2" max="2" width="14.7109375" style="514" customWidth="1"/>
    <col min="3" max="3" width="11.421875" style="514" customWidth="1"/>
    <col min="4" max="4" width="11.28125" style="514" customWidth="1"/>
    <col min="5" max="5" width="11.140625" style="514" bestFit="1" customWidth="1"/>
    <col min="6" max="6" width="11.421875" style="514" customWidth="1"/>
    <col min="7" max="7" width="20.28125" style="514" customWidth="1"/>
    <col min="8" max="8" width="2.00390625" style="514" customWidth="1"/>
    <col min="9" max="9" width="19.28125" style="514" customWidth="1"/>
    <col min="10" max="11" width="2.421875" style="514" customWidth="1"/>
    <col min="12" max="16384" width="10.421875" style="514" customWidth="1"/>
  </cols>
  <sheetData>
    <row r="1" spans="1:9" ht="29.25" customHeight="1">
      <c r="A1" s="653" t="s">
        <v>630</v>
      </c>
      <c r="B1" s="653"/>
      <c r="C1" s="653"/>
      <c r="D1" s="653"/>
      <c r="E1" s="653"/>
      <c r="F1" s="653"/>
      <c r="G1" s="653"/>
      <c r="H1" s="653"/>
      <c r="I1" s="653"/>
    </row>
    <row r="2" spans="1:9" ht="29.25" customHeight="1">
      <c r="A2" s="515"/>
      <c r="B2" s="515"/>
      <c r="C2" s="515"/>
      <c r="D2" s="515"/>
      <c r="E2" s="515"/>
      <c r="F2" s="515"/>
      <c r="G2" s="515"/>
      <c r="H2" s="515"/>
      <c r="I2" s="515"/>
    </row>
    <row r="3" spans="1:9" ht="29.25" customHeight="1">
      <c r="A3" s="516" t="s">
        <v>682</v>
      </c>
      <c r="B3" s="515"/>
      <c r="C3" s="515"/>
      <c r="D3" s="515"/>
      <c r="E3" s="515"/>
      <c r="F3" s="515"/>
      <c r="G3" s="515"/>
      <c r="H3" s="515"/>
      <c r="I3" s="515"/>
    </row>
    <row r="4" spans="1:9" s="518" customFormat="1" ht="29.25" customHeight="1">
      <c r="A4" s="517" t="s">
        <v>631</v>
      </c>
      <c r="B4" s="517"/>
      <c r="C4" s="517"/>
      <c r="D4" s="517"/>
      <c r="E4" s="517"/>
      <c r="F4" s="517"/>
      <c r="G4" s="517"/>
      <c r="H4" s="517"/>
      <c r="I4" s="517"/>
    </row>
    <row r="5" spans="1:9" s="518" customFormat="1" ht="29.25" customHeight="1">
      <c r="A5" s="516"/>
      <c r="B5" s="517" t="s">
        <v>710</v>
      </c>
      <c r="C5" s="517"/>
      <c r="D5" s="517"/>
      <c r="E5" s="517"/>
      <c r="F5" s="517"/>
      <c r="G5" s="517"/>
      <c r="H5" s="517"/>
      <c r="I5" s="517"/>
    </row>
    <row r="6" spans="1:9" s="518" customFormat="1" ht="29.25" customHeight="1">
      <c r="A6" s="516"/>
      <c r="B6" s="517" t="s">
        <v>713</v>
      </c>
      <c r="C6" s="517"/>
      <c r="D6" s="517"/>
      <c r="E6" s="517"/>
      <c r="F6" s="517"/>
      <c r="G6" s="517"/>
      <c r="H6" s="517"/>
      <c r="I6" s="517"/>
    </row>
    <row r="7" spans="1:9" s="518" customFormat="1" ht="29.25" customHeight="1">
      <c r="A7" s="516"/>
      <c r="B7" s="517" t="s">
        <v>809</v>
      </c>
      <c r="C7" s="517"/>
      <c r="D7" s="517"/>
      <c r="E7" s="517"/>
      <c r="F7" s="517"/>
      <c r="G7" s="517"/>
      <c r="H7" s="517"/>
      <c r="I7" s="517"/>
    </row>
    <row r="8" spans="1:9" s="518" customFormat="1" ht="29.25" customHeight="1">
      <c r="A8" s="516"/>
      <c r="B8" s="517"/>
      <c r="C8" s="517"/>
      <c r="D8" s="517"/>
      <c r="E8" s="517"/>
      <c r="F8" s="517"/>
      <c r="G8" s="517"/>
      <c r="H8" s="517"/>
      <c r="I8" s="517"/>
    </row>
    <row r="9" spans="1:9" s="518" customFormat="1" ht="29.25" customHeight="1">
      <c r="A9" s="516"/>
      <c r="B9" s="517" t="s">
        <v>768</v>
      </c>
      <c r="C9" s="517"/>
      <c r="D9" s="517"/>
      <c r="E9" s="517"/>
      <c r="F9" s="517"/>
      <c r="G9" s="517"/>
      <c r="H9" s="517"/>
      <c r="I9" s="517"/>
    </row>
    <row r="10" spans="1:9" s="518" customFormat="1" ht="29.25" customHeight="1">
      <c r="A10" s="516"/>
      <c r="B10" s="517"/>
      <c r="C10" s="517"/>
      <c r="D10" s="517"/>
      <c r="E10" s="517"/>
      <c r="F10" s="517"/>
      <c r="G10" s="517"/>
      <c r="H10" s="517"/>
      <c r="I10" s="519" t="s">
        <v>257</v>
      </c>
    </row>
    <row r="11" spans="1:9" s="518" customFormat="1" ht="29.25" customHeight="1">
      <c r="A11" s="516"/>
      <c r="C11" s="654" t="s">
        <v>252</v>
      </c>
      <c r="D11" s="654"/>
      <c r="E11" s="654"/>
      <c r="F11" s="517"/>
      <c r="G11" s="520" t="s">
        <v>147</v>
      </c>
      <c r="H11" s="517"/>
      <c r="I11" s="520" t="s">
        <v>422</v>
      </c>
    </row>
    <row r="12" spans="1:9" s="518" customFormat="1" ht="29.25" customHeight="1">
      <c r="A12" s="516"/>
      <c r="B12" s="517"/>
      <c r="C12" s="517" t="s">
        <v>254</v>
      </c>
      <c r="D12" s="517"/>
      <c r="E12" s="517"/>
      <c r="F12" s="517"/>
      <c r="G12" s="521">
        <v>740796525</v>
      </c>
      <c r="H12" s="517"/>
      <c r="I12" s="521">
        <v>674477598</v>
      </c>
    </row>
    <row r="13" spans="1:9" s="518" customFormat="1" ht="29.25" customHeight="1">
      <c r="A13" s="516"/>
      <c r="C13" s="517" t="s">
        <v>253</v>
      </c>
      <c r="D13" s="517"/>
      <c r="E13" s="517"/>
      <c r="F13" s="517"/>
      <c r="G13" s="522">
        <v>6671413580</v>
      </c>
      <c r="H13" s="517"/>
      <c r="I13" s="522">
        <v>7145123420</v>
      </c>
    </row>
    <row r="14" spans="1:9" s="518" customFormat="1" ht="29.25" customHeight="1">
      <c r="A14" s="516"/>
      <c r="B14" s="517"/>
      <c r="C14" s="517" t="s">
        <v>767</v>
      </c>
      <c r="D14" s="517"/>
      <c r="E14" s="517"/>
      <c r="F14" s="517"/>
      <c r="G14" s="522">
        <v>1250112500</v>
      </c>
      <c r="H14" s="517"/>
      <c r="I14" s="522">
        <v>1199087500</v>
      </c>
    </row>
    <row r="15" spans="1:9" s="518" customFormat="1" ht="29.25" customHeight="1">
      <c r="A15" s="516"/>
      <c r="B15" s="517"/>
      <c r="C15" s="517" t="s">
        <v>255</v>
      </c>
      <c r="D15" s="517"/>
      <c r="E15" s="517"/>
      <c r="F15" s="517"/>
      <c r="G15" s="522">
        <v>2759247330</v>
      </c>
      <c r="H15" s="517"/>
      <c r="I15" s="522">
        <v>3613300075</v>
      </c>
    </row>
    <row r="16" spans="1:9" s="518" customFormat="1" ht="29.25" customHeight="1">
      <c r="A16" s="516"/>
      <c r="B16" s="517"/>
      <c r="C16" s="517" t="s">
        <v>256</v>
      </c>
      <c r="D16" s="517"/>
      <c r="E16" s="517"/>
      <c r="F16" s="517"/>
      <c r="G16" s="523">
        <v>2472918140</v>
      </c>
      <c r="H16" s="517"/>
      <c r="I16" s="523">
        <v>2681670970</v>
      </c>
    </row>
    <row r="17" spans="1:9" s="518" customFormat="1" ht="29.25" customHeight="1" thickBot="1">
      <c r="A17" s="516"/>
      <c r="B17" s="517"/>
      <c r="C17" s="517"/>
      <c r="D17" s="524" t="s">
        <v>959</v>
      </c>
      <c r="E17" s="517"/>
      <c r="F17" s="517"/>
      <c r="G17" s="525">
        <f>SUM(G12:G16)</f>
        <v>13894488075</v>
      </c>
      <c r="H17" s="517"/>
      <c r="I17" s="525">
        <f>SUM(I12:I16)</f>
        <v>15313659563</v>
      </c>
    </row>
    <row r="18" spans="1:9" s="518" customFormat="1" ht="29.25" customHeight="1" thickTop="1">
      <c r="A18" s="516"/>
      <c r="B18" s="517"/>
      <c r="C18" s="517"/>
      <c r="D18" s="517"/>
      <c r="E18" s="517"/>
      <c r="F18" s="517"/>
      <c r="G18" s="517"/>
      <c r="H18" s="517"/>
      <c r="I18" s="517"/>
    </row>
    <row r="19" spans="1:9" s="518" customFormat="1" ht="27.75" customHeight="1">
      <c r="A19" s="516"/>
      <c r="B19" s="517"/>
      <c r="C19" s="517"/>
      <c r="D19" s="517"/>
      <c r="E19" s="517"/>
      <c r="F19" s="517"/>
      <c r="G19" s="517"/>
      <c r="H19" s="517"/>
      <c r="I19" s="517"/>
    </row>
    <row r="20" spans="1:9" s="518" customFormat="1" ht="27.75" customHeight="1">
      <c r="A20" s="185"/>
      <c r="D20" s="517"/>
      <c r="E20" s="517"/>
      <c r="F20" s="517"/>
      <c r="G20" s="517"/>
      <c r="H20" s="517"/>
      <c r="I20" s="517"/>
    </row>
    <row r="21" spans="1:9" s="518" customFormat="1" ht="26.25" customHeight="1">
      <c r="A21" s="516"/>
      <c r="B21" s="517"/>
      <c r="C21" s="207"/>
      <c r="D21" s="517"/>
      <c r="E21" s="517"/>
      <c r="F21" s="517"/>
      <c r="G21" s="517"/>
      <c r="H21" s="517"/>
      <c r="I21" s="517"/>
    </row>
    <row r="22" spans="1:9" s="518" customFormat="1" ht="26.25" customHeight="1">
      <c r="A22" s="516"/>
      <c r="B22" s="517"/>
      <c r="C22" s="517"/>
      <c r="D22" s="517"/>
      <c r="E22" s="517"/>
      <c r="F22" s="517"/>
      <c r="G22" s="517"/>
      <c r="H22" s="517"/>
      <c r="I22" s="517"/>
    </row>
    <row r="23" spans="1:9" s="518" customFormat="1" ht="26.25" customHeight="1">
      <c r="A23" s="516"/>
      <c r="B23" s="517"/>
      <c r="C23" s="517"/>
      <c r="D23" s="517"/>
      <c r="E23" s="517"/>
      <c r="F23" s="517"/>
      <c r="G23" s="517"/>
      <c r="H23" s="517"/>
      <c r="I23" s="517"/>
    </row>
    <row r="24" spans="1:9" s="518" customFormat="1" ht="26.25" customHeight="1">
      <c r="A24" s="160" t="s">
        <v>668</v>
      </c>
      <c r="B24" s="160"/>
      <c r="C24" s="526"/>
      <c r="D24" s="160"/>
      <c r="E24" s="160"/>
      <c r="F24" s="160"/>
      <c r="G24" s="160"/>
      <c r="H24" s="160"/>
      <c r="I24" s="160"/>
    </row>
    <row r="25" spans="1:9" ht="25.5" customHeight="1">
      <c r="A25" s="526" t="s">
        <v>669</v>
      </c>
      <c r="B25" s="526"/>
      <c r="C25" s="526"/>
      <c r="D25" s="526"/>
      <c r="E25" s="526"/>
      <c r="F25" s="526"/>
      <c r="G25" s="526"/>
      <c r="H25" s="527"/>
      <c r="I25" s="526"/>
    </row>
    <row r="65" ht="9" customHeight="1"/>
  </sheetData>
  <sheetProtection/>
  <mergeCells count="2">
    <mergeCell ref="A1:I1"/>
    <mergeCell ref="C11:E11"/>
  </mergeCells>
  <printOptions/>
  <pageMargins left="0.5118110236220472" right="0" top="0.5905511811023623" bottom="0.3937007874015748" header="0.2755905511811024" footer="0.275590551181102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392"/>
  <sheetViews>
    <sheetView view="pageBreakPreview" zoomScaleNormal="120" zoomScaleSheetLayoutView="100" zoomScalePageLayoutView="0" workbookViewId="0" topLeftCell="A109">
      <selection activeCell="E77" sqref="E77"/>
    </sheetView>
  </sheetViews>
  <sheetFormatPr defaultColWidth="10.421875" defaultRowHeight="24.75" customHeight="1"/>
  <cols>
    <col min="1" max="1" width="5.28125" style="402" customWidth="1"/>
    <col min="2" max="2" width="29.57421875" style="402" customWidth="1"/>
    <col min="3" max="3" width="15.28125" style="402" customWidth="1"/>
    <col min="4" max="4" width="9.28125" style="402" bestFit="1" customWidth="1"/>
    <col min="5" max="5" width="11.28125" style="402" customWidth="1"/>
    <col min="6" max="6" width="10.8515625" style="402" customWidth="1"/>
    <col min="7" max="7" width="8.7109375" style="402" customWidth="1"/>
    <col min="8" max="8" width="8.140625" style="402" bestFit="1" customWidth="1"/>
    <col min="9" max="10" width="12.7109375" style="402" customWidth="1"/>
    <col min="11" max="11" width="11.7109375" style="402" customWidth="1"/>
    <col min="12" max="12" width="12.28125" style="402" customWidth="1"/>
    <col min="13" max="13" width="1.57421875" style="402" customWidth="1"/>
    <col min="14" max="16384" width="10.421875" style="402" customWidth="1"/>
  </cols>
  <sheetData>
    <row r="1" spans="1:12" ht="24.75" customHeight="1">
      <c r="A1" s="401" t="s">
        <v>638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24.7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ht="24.75" customHeight="1">
      <c r="A3" s="470" t="s">
        <v>632</v>
      </c>
    </row>
    <row r="4" spans="1:12" s="470" customFormat="1" ht="24.75" customHeight="1">
      <c r="A4" s="412" t="s">
        <v>633</v>
      </c>
      <c r="B4" s="471"/>
      <c r="C4" s="471"/>
      <c r="D4" s="471"/>
      <c r="E4" s="471"/>
      <c r="F4" s="471"/>
      <c r="G4" s="471"/>
      <c r="H4" s="471"/>
      <c r="I4" s="471"/>
      <c r="J4" s="472"/>
      <c r="K4" s="471"/>
      <c r="L4" s="471"/>
    </row>
    <row r="5" spans="1:12" s="470" customFormat="1" ht="24.75" customHeight="1">
      <c r="A5" s="473" t="s">
        <v>971</v>
      </c>
      <c r="B5" s="473" t="s">
        <v>1036</v>
      </c>
      <c r="C5" s="473" t="s">
        <v>990</v>
      </c>
      <c r="D5" s="473" t="s">
        <v>968</v>
      </c>
      <c r="E5" s="656" t="s">
        <v>972</v>
      </c>
      <c r="F5" s="656"/>
      <c r="G5" s="656" t="s">
        <v>1037</v>
      </c>
      <c r="H5" s="656"/>
      <c r="I5" s="656" t="s">
        <v>973</v>
      </c>
      <c r="J5" s="656"/>
      <c r="K5" s="657" t="s">
        <v>974</v>
      </c>
      <c r="L5" s="657"/>
    </row>
    <row r="6" spans="1:12" s="470" customFormat="1" ht="24.75" customHeight="1">
      <c r="A6" s="473" t="s">
        <v>1038</v>
      </c>
      <c r="C6" s="473" t="s">
        <v>1039</v>
      </c>
      <c r="D6" s="473" t="s">
        <v>969</v>
      </c>
      <c r="E6" s="658" t="s">
        <v>975</v>
      </c>
      <c r="F6" s="658"/>
      <c r="G6" s="659" t="s">
        <v>1040</v>
      </c>
      <c r="H6" s="659"/>
      <c r="I6" s="660" t="s">
        <v>976</v>
      </c>
      <c r="J6" s="660"/>
      <c r="K6" s="660" t="s">
        <v>976</v>
      </c>
      <c r="L6" s="660"/>
    </row>
    <row r="7" spans="1:12" s="470" customFormat="1" ht="24.75" customHeight="1">
      <c r="A7" s="473"/>
      <c r="C7" s="473"/>
      <c r="D7" s="473"/>
      <c r="E7" s="410" t="s">
        <v>184</v>
      </c>
      <c r="F7" s="411" t="s">
        <v>343</v>
      </c>
      <c r="G7" s="410" t="s">
        <v>184</v>
      </c>
      <c r="H7" s="411" t="s">
        <v>343</v>
      </c>
      <c r="I7" s="410" t="s">
        <v>184</v>
      </c>
      <c r="J7" s="411" t="s">
        <v>343</v>
      </c>
      <c r="K7" s="410" t="s">
        <v>184</v>
      </c>
      <c r="L7" s="411" t="s">
        <v>343</v>
      </c>
    </row>
    <row r="8" spans="1:12" ht="24.75" customHeight="1">
      <c r="A8" s="412"/>
      <c r="B8" s="412"/>
      <c r="C8" s="413"/>
      <c r="D8" s="413"/>
      <c r="E8" s="474" t="s">
        <v>232</v>
      </c>
      <c r="F8" s="474" t="s">
        <v>408</v>
      </c>
      <c r="G8" s="474" t="s">
        <v>232</v>
      </c>
      <c r="H8" s="474" t="s">
        <v>408</v>
      </c>
      <c r="I8" s="474" t="s">
        <v>232</v>
      </c>
      <c r="J8" s="474" t="s">
        <v>408</v>
      </c>
      <c r="K8" s="474" t="s">
        <v>232</v>
      </c>
      <c r="L8" s="474" t="s">
        <v>408</v>
      </c>
    </row>
    <row r="9" spans="1:4" ht="24.75" customHeight="1">
      <c r="A9" s="475">
        <v>1</v>
      </c>
      <c r="B9" s="449" t="s">
        <v>0</v>
      </c>
      <c r="C9" s="450"/>
      <c r="D9" s="450"/>
    </row>
    <row r="10" spans="1:12" ht="24.75" customHeight="1">
      <c r="A10" s="455"/>
      <c r="B10" s="449" t="s">
        <v>1</v>
      </c>
      <c r="C10" s="450" t="s">
        <v>2</v>
      </c>
      <c r="D10" s="451" t="s">
        <v>891</v>
      </c>
      <c r="E10" s="476">
        <v>149930</v>
      </c>
      <c r="F10" s="476">
        <v>149930</v>
      </c>
      <c r="G10" s="454">
        <v>15.35</v>
      </c>
      <c r="H10" s="454">
        <v>15.35</v>
      </c>
      <c r="I10" s="454">
        <v>130042427.82</v>
      </c>
      <c r="J10" s="454">
        <v>130042427.82</v>
      </c>
      <c r="K10" s="454">
        <v>18412856.8</v>
      </c>
      <c r="L10" s="454">
        <v>23016071</v>
      </c>
    </row>
    <row r="11" spans="1:12" ht="24.75" customHeight="1">
      <c r="A11" s="475">
        <v>2</v>
      </c>
      <c r="B11" s="449" t="s">
        <v>3</v>
      </c>
      <c r="C11" s="450" t="s">
        <v>4</v>
      </c>
      <c r="D11" s="451" t="s">
        <v>891</v>
      </c>
      <c r="E11" s="476">
        <v>60000</v>
      </c>
      <c r="F11" s="476">
        <v>60000</v>
      </c>
      <c r="G11" s="454">
        <v>12.73</v>
      </c>
      <c r="H11" s="454">
        <v>12.73</v>
      </c>
      <c r="I11" s="454">
        <v>12215983.3</v>
      </c>
      <c r="J11" s="454">
        <v>12215983.3</v>
      </c>
      <c r="K11" s="454">
        <v>6108000</v>
      </c>
      <c r="L11" s="454">
        <v>5344500</v>
      </c>
    </row>
    <row r="12" spans="1:12" ht="24.75" customHeight="1">
      <c r="A12" s="475">
        <v>3</v>
      </c>
      <c r="B12" s="449" t="s">
        <v>5</v>
      </c>
      <c r="C12" s="450" t="s">
        <v>6</v>
      </c>
      <c r="D12" s="451" t="s">
        <v>978</v>
      </c>
      <c r="E12" s="420">
        <v>0</v>
      </c>
      <c r="F12" s="476">
        <v>131700</v>
      </c>
      <c r="G12" s="420">
        <v>0</v>
      </c>
      <c r="H12" s="454">
        <v>11.1</v>
      </c>
      <c r="I12" s="420">
        <v>0</v>
      </c>
      <c r="J12" s="454">
        <v>19053150</v>
      </c>
      <c r="K12" s="454">
        <v>0</v>
      </c>
      <c r="L12" s="454" t="s">
        <v>960</v>
      </c>
    </row>
    <row r="13" spans="1:12" ht="24.75" customHeight="1">
      <c r="A13" s="475">
        <v>4</v>
      </c>
      <c r="B13" s="449" t="s">
        <v>7</v>
      </c>
      <c r="C13" s="450" t="s">
        <v>8</v>
      </c>
      <c r="D13" s="451" t="s">
        <v>978</v>
      </c>
      <c r="E13" s="476">
        <v>1634572</v>
      </c>
      <c r="F13" s="476">
        <v>1634572</v>
      </c>
      <c r="G13" s="454">
        <v>4.48</v>
      </c>
      <c r="H13" s="454">
        <v>4.48</v>
      </c>
      <c r="I13" s="454">
        <v>197844509.73</v>
      </c>
      <c r="J13" s="454">
        <v>197844509.73</v>
      </c>
      <c r="K13" s="454">
        <v>0</v>
      </c>
      <c r="L13" s="454" t="s">
        <v>960</v>
      </c>
    </row>
    <row r="14" spans="1:12" ht="24.75" customHeight="1">
      <c r="A14" s="475">
        <v>5</v>
      </c>
      <c r="B14" s="449" t="s">
        <v>9</v>
      </c>
      <c r="C14" s="450" t="s">
        <v>977</v>
      </c>
      <c r="E14" s="455"/>
      <c r="F14" s="455"/>
      <c r="G14" s="456"/>
      <c r="H14" s="456"/>
      <c r="I14" s="456"/>
      <c r="J14" s="456"/>
      <c r="K14" s="456"/>
      <c r="L14" s="456"/>
    </row>
    <row r="15" spans="1:12" ht="24.75" customHeight="1">
      <c r="A15" s="475"/>
      <c r="B15" s="449"/>
      <c r="C15" s="450" t="s">
        <v>10</v>
      </c>
      <c r="D15" s="451" t="s">
        <v>892</v>
      </c>
      <c r="E15" s="476">
        <v>120000</v>
      </c>
      <c r="F15" s="476">
        <v>120000</v>
      </c>
      <c r="G15" s="454">
        <v>8.53</v>
      </c>
      <c r="H15" s="454">
        <v>8.53</v>
      </c>
      <c r="I15" s="454">
        <v>34040231.12</v>
      </c>
      <c r="J15" s="454">
        <v>34040231.12</v>
      </c>
      <c r="K15" s="454">
        <v>512000</v>
      </c>
      <c r="L15" s="454">
        <v>512000</v>
      </c>
    </row>
    <row r="16" spans="1:12" ht="24.75" customHeight="1">
      <c r="A16" s="475">
        <v>6</v>
      </c>
      <c r="B16" s="449" t="s">
        <v>11</v>
      </c>
      <c r="C16" s="450" t="s">
        <v>8</v>
      </c>
      <c r="D16" s="451" t="s">
        <v>984</v>
      </c>
      <c r="E16" s="476">
        <v>2700000</v>
      </c>
      <c r="F16" s="476">
        <v>2700000</v>
      </c>
      <c r="G16" s="454">
        <v>5.65</v>
      </c>
      <c r="H16" s="454">
        <v>5.65</v>
      </c>
      <c r="I16" s="454">
        <v>195978047.96</v>
      </c>
      <c r="J16" s="454">
        <v>195978047.96</v>
      </c>
      <c r="K16" s="454">
        <v>0</v>
      </c>
      <c r="L16" s="454" t="s">
        <v>960</v>
      </c>
    </row>
    <row r="17" spans="1:12" ht="24.75" customHeight="1">
      <c r="A17" s="475">
        <v>7</v>
      </c>
      <c r="B17" s="449" t="s">
        <v>950</v>
      </c>
      <c r="C17" s="450" t="s">
        <v>986</v>
      </c>
      <c r="D17" s="451" t="s">
        <v>984</v>
      </c>
      <c r="E17" s="476">
        <v>955000</v>
      </c>
      <c r="F17" s="476">
        <v>955000</v>
      </c>
      <c r="G17" s="454">
        <v>15.47</v>
      </c>
      <c r="H17" s="454">
        <v>15.47</v>
      </c>
      <c r="I17" s="454">
        <v>257709680.88</v>
      </c>
      <c r="J17" s="454">
        <v>257709680.88</v>
      </c>
      <c r="K17" s="454">
        <v>26585465.4</v>
      </c>
      <c r="L17" s="454">
        <v>22154554.5</v>
      </c>
    </row>
    <row r="18" spans="1:12" ht="24.75" customHeight="1">
      <c r="A18" s="475">
        <v>8</v>
      </c>
      <c r="B18" s="402" t="s">
        <v>140</v>
      </c>
      <c r="C18" s="451" t="s">
        <v>983</v>
      </c>
      <c r="D18" s="451" t="s">
        <v>978</v>
      </c>
      <c r="E18" s="477" t="s">
        <v>233</v>
      </c>
      <c r="F18" s="477" t="s">
        <v>233</v>
      </c>
      <c r="G18" s="478">
        <v>0.11</v>
      </c>
      <c r="H18" s="478">
        <v>0.11</v>
      </c>
      <c r="I18" s="478">
        <v>92656195</v>
      </c>
      <c r="J18" s="478">
        <v>92656195</v>
      </c>
      <c r="K18" s="454">
        <f>525756.98+532349.54</f>
        <v>1058106.52</v>
      </c>
      <c r="L18" s="478">
        <v>1398185.25</v>
      </c>
    </row>
    <row r="19" spans="1:12" ht="24.75" customHeight="1">
      <c r="A19" s="475">
        <v>9</v>
      </c>
      <c r="B19" s="416" t="s">
        <v>86</v>
      </c>
      <c r="C19" s="417" t="s">
        <v>4</v>
      </c>
      <c r="D19" s="451" t="s">
        <v>891</v>
      </c>
      <c r="E19" s="476">
        <v>149510</v>
      </c>
      <c r="F19" s="476">
        <v>149510</v>
      </c>
      <c r="G19" s="454">
        <v>15.5</v>
      </c>
      <c r="H19" s="454">
        <v>15.5</v>
      </c>
      <c r="I19" s="454">
        <v>43120478</v>
      </c>
      <c r="J19" s="454">
        <v>43120478</v>
      </c>
      <c r="K19" s="454">
        <v>1738303.5</v>
      </c>
      <c r="L19" s="454">
        <v>1738303.5</v>
      </c>
    </row>
    <row r="20" spans="1:12" ht="24.75" customHeight="1">
      <c r="A20" s="475">
        <v>10</v>
      </c>
      <c r="B20" s="405" t="s">
        <v>87</v>
      </c>
      <c r="C20" s="417" t="s">
        <v>977</v>
      </c>
      <c r="D20" s="451" t="s">
        <v>891</v>
      </c>
      <c r="E20" s="476">
        <v>96000</v>
      </c>
      <c r="F20" s="476">
        <v>96000</v>
      </c>
      <c r="G20" s="454">
        <v>12.75</v>
      </c>
      <c r="H20" s="454">
        <v>12.75</v>
      </c>
      <c r="I20" s="454">
        <v>45900132.6</v>
      </c>
      <c r="J20" s="454">
        <v>45900132.6</v>
      </c>
      <c r="K20" s="454">
        <v>7344000</v>
      </c>
      <c r="L20" s="454">
        <v>7344000</v>
      </c>
    </row>
    <row r="21" spans="1:12" ht="24.75" customHeight="1">
      <c r="A21" s="475">
        <v>11</v>
      </c>
      <c r="B21" s="416" t="s">
        <v>88</v>
      </c>
      <c r="C21" s="417" t="s">
        <v>89</v>
      </c>
      <c r="D21" s="451" t="s">
        <v>891</v>
      </c>
      <c r="E21" s="476">
        <v>108000</v>
      </c>
      <c r="F21" s="476">
        <v>108000</v>
      </c>
      <c r="G21" s="454">
        <v>12.03</v>
      </c>
      <c r="H21" s="454">
        <v>12.03</v>
      </c>
      <c r="I21" s="454">
        <v>12993750</v>
      </c>
      <c r="J21" s="454">
        <v>12993750</v>
      </c>
      <c r="K21" s="454">
        <v>7146562.5</v>
      </c>
      <c r="L21" s="454">
        <v>5197500</v>
      </c>
    </row>
    <row r="22" spans="1:12" ht="24.75" customHeight="1">
      <c r="A22" s="475">
        <v>12</v>
      </c>
      <c r="B22" s="416" t="s">
        <v>91</v>
      </c>
      <c r="C22" s="417" t="s">
        <v>92</v>
      </c>
      <c r="D22" s="451" t="s">
        <v>891</v>
      </c>
      <c r="E22" s="476">
        <v>75000</v>
      </c>
      <c r="F22" s="476">
        <v>75000</v>
      </c>
      <c r="G22" s="454">
        <v>13.6</v>
      </c>
      <c r="H22" s="454">
        <v>13.6</v>
      </c>
      <c r="I22" s="454">
        <v>21041040</v>
      </c>
      <c r="J22" s="454">
        <v>21041040</v>
      </c>
      <c r="K22" s="454">
        <v>8160000</v>
      </c>
      <c r="L22" s="454">
        <v>9180000</v>
      </c>
    </row>
    <row r="23" spans="1:12" ht="24.75" customHeight="1">
      <c r="A23" s="475">
        <v>13</v>
      </c>
      <c r="B23" s="416" t="s">
        <v>93</v>
      </c>
      <c r="C23" s="417" t="s">
        <v>94</v>
      </c>
      <c r="D23" s="451" t="s">
        <v>892</v>
      </c>
      <c r="E23" s="476">
        <v>100000</v>
      </c>
      <c r="F23" s="476">
        <v>100000</v>
      </c>
      <c r="G23" s="454">
        <v>5.33</v>
      </c>
      <c r="H23" s="454">
        <v>5.33</v>
      </c>
      <c r="I23" s="454">
        <v>11199960</v>
      </c>
      <c r="J23" s="454">
        <v>11199960</v>
      </c>
      <c r="K23" s="454">
        <v>159999.6</v>
      </c>
      <c r="L23" s="454" t="s">
        <v>960</v>
      </c>
    </row>
    <row r="24" spans="1:12" ht="24.75" customHeight="1">
      <c r="A24" s="475">
        <v>14</v>
      </c>
      <c r="B24" s="405" t="s">
        <v>95</v>
      </c>
      <c r="C24" s="417" t="s">
        <v>96</v>
      </c>
      <c r="D24" s="451"/>
      <c r="E24" s="476"/>
      <c r="F24" s="476"/>
      <c r="G24" s="454"/>
      <c r="H24" s="454"/>
      <c r="I24" s="454"/>
      <c r="J24" s="454"/>
      <c r="K24" s="454"/>
      <c r="L24" s="454"/>
    </row>
    <row r="25" spans="1:12" ht="24.75" customHeight="1">
      <c r="A25" s="475"/>
      <c r="B25" s="405" t="s">
        <v>97</v>
      </c>
      <c r="C25" s="417" t="s">
        <v>98</v>
      </c>
      <c r="D25" s="451" t="s">
        <v>891</v>
      </c>
      <c r="E25" s="476">
        <v>150000</v>
      </c>
      <c r="F25" s="476">
        <v>120000</v>
      </c>
      <c r="G25" s="454">
        <v>3</v>
      </c>
      <c r="H25" s="454">
        <v>3</v>
      </c>
      <c r="I25" s="454">
        <v>28800000</v>
      </c>
      <c r="J25" s="454">
        <v>18000000</v>
      </c>
      <c r="K25" s="454">
        <f>3528000+2700000</f>
        <v>6228000</v>
      </c>
      <c r="L25" s="454">
        <v>6840000</v>
      </c>
    </row>
    <row r="26" spans="1:12" ht="24.75" customHeight="1">
      <c r="A26" s="475">
        <v>15</v>
      </c>
      <c r="B26" s="416" t="s">
        <v>104</v>
      </c>
      <c r="C26" s="417" t="s">
        <v>53</v>
      </c>
      <c r="D26" s="451" t="s">
        <v>984</v>
      </c>
      <c r="E26" s="476">
        <v>450000</v>
      </c>
      <c r="F26" s="476">
        <v>450000</v>
      </c>
      <c r="G26" s="454">
        <v>2.82</v>
      </c>
      <c r="H26" s="454">
        <v>2.82</v>
      </c>
      <c r="I26" s="479">
        <v>38008800</v>
      </c>
      <c r="J26" s="479">
        <v>38008800</v>
      </c>
      <c r="K26" s="479">
        <f>6588192+5701320</f>
        <v>12289512</v>
      </c>
      <c r="L26" s="479">
        <v>12289512</v>
      </c>
    </row>
    <row r="27" spans="1:12" ht="24.75" customHeight="1">
      <c r="A27" s="475"/>
      <c r="B27" s="451" t="s">
        <v>989</v>
      </c>
      <c r="E27" s="453"/>
      <c r="F27" s="453"/>
      <c r="G27" s="453"/>
      <c r="H27" s="453"/>
      <c r="I27" s="453">
        <f>SUM(I10:I26)</f>
        <v>1121551236.41</v>
      </c>
      <c r="J27" s="453">
        <f>SUM(J10:J26)</f>
        <v>1129804386.41</v>
      </c>
      <c r="K27" s="453">
        <f>SUM(K10:K26)</f>
        <v>95742806.32</v>
      </c>
      <c r="L27" s="453">
        <f>SUM(L10:L26)</f>
        <v>95014626.25</v>
      </c>
    </row>
    <row r="28" spans="1:12" ht="24.75" customHeight="1">
      <c r="A28" s="475"/>
      <c r="B28" s="453" t="s">
        <v>12</v>
      </c>
      <c r="E28" s="453"/>
      <c r="F28" s="453"/>
      <c r="G28" s="453"/>
      <c r="H28" s="453"/>
      <c r="I28" s="453">
        <v>1561972898</v>
      </c>
      <c r="J28" s="453">
        <v>2236293636.06</v>
      </c>
      <c r="K28" s="454" t="s">
        <v>960</v>
      </c>
      <c r="L28" s="454" t="s">
        <v>960</v>
      </c>
    </row>
    <row r="29" spans="1:12" ht="24.75" customHeight="1">
      <c r="A29" s="475" t="s">
        <v>234</v>
      </c>
      <c r="B29" s="453" t="s">
        <v>235</v>
      </c>
      <c r="E29" s="453"/>
      <c r="F29" s="453"/>
      <c r="G29" s="453"/>
      <c r="H29" s="453"/>
      <c r="I29" s="471">
        <v>-197844509.73</v>
      </c>
      <c r="J29" s="471">
        <v>-197844509.73</v>
      </c>
      <c r="K29" s="454" t="s">
        <v>960</v>
      </c>
      <c r="L29" s="454" t="s">
        <v>960</v>
      </c>
    </row>
    <row r="30" spans="1:12" ht="24.75" customHeight="1" thickBot="1">
      <c r="A30" s="475"/>
      <c r="B30" s="453" t="s">
        <v>129</v>
      </c>
      <c r="I30" s="480">
        <f>SUM(I27:I29)</f>
        <v>2485679624.68</v>
      </c>
      <c r="J30" s="480">
        <f>SUM(J27:J29)</f>
        <v>3168253512.7400002</v>
      </c>
      <c r="K30" s="480">
        <f>SUM(K27:K29)</f>
        <v>95742806.32</v>
      </c>
      <c r="L30" s="480">
        <f>SUM(L27:L29)</f>
        <v>95014626.25</v>
      </c>
    </row>
    <row r="31" spans="1:12" ht="24.75" customHeight="1" thickTop="1">
      <c r="A31" s="481" t="s">
        <v>634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</row>
    <row r="32" spans="1:12" ht="24.75" customHeight="1">
      <c r="A32" s="475">
        <v>16</v>
      </c>
      <c r="B32" s="449" t="s">
        <v>13</v>
      </c>
      <c r="C32" s="450" t="s">
        <v>14</v>
      </c>
      <c r="D32" s="451" t="s">
        <v>892</v>
      </c>
      <c r="E32" s="476">
        <v>200000</v>
      </c>
      <c r="F32" s="476">
        <v>200000</v>
      </c>
      <c r="G32" s="454">
        <v>18.16</v>
      </c>
      <c r="H32" s="454">
        <v>18.16</v>
      </c>
      <c r="I32" s="454">
        <v>69561939.58</v>
      </c>
      <c r="J32" s="454">
        <v>69561939.58</v>
      </c>
      <c r="K32" s="454">
        <v>0</v>
      </c>
      <c r="L32" s="454" t="s">
        <v>960</v>
      </c>
    </row>
    <row r="33" spans="1:12" ht="24.75" customHeight="1">
      <c r="A33" s="475">
        <v>17</v>
      </c>
      <c r="B33" s="449" t="s">
        <v>15</v>
      </c>
      <c r="C33" s="450" t="s">
        <v>16</v>
      </c>
      <c r="D33" s="451" t="s">
        <v>891</v>
      </c>
      <c r="E33" s="452">
        <v>10000</v>
      </c>
      <c r="F33" s="452">
        <v>10000</v>
      </c>
      <c r="G33" s="454">
        <v>18</v>
      </c>
      <c r="H33" s="454">
        <v>18</v>
      </c>
      <c r="I33" s="454">
        <v>2952357.5</v>
      </c>
      <c r="J33" s="454">
        <v>2952357.5</v>
      </c>
      <c r="K33" s="454">
        <v>90000</v>
      </c>
      <c r="L33" s="454">
        <v>90000</v>
      </c>
    </row>
    <row r="34" spans="1:12" ht="24.75" customHeight="1">
      <c r="A34" s="475">
        <v>18</v>
      </c>
      <c r="B34" s="449" t="s">
        <v>17</v>
      </c>
      <c r="C34" s="450" t="s">
        <v>18</v>
      </c>
      <c r="D34" s="451" t="s">
        <v>410</v>
      </c>
      <c r="E34" s="452">
        <v>127000</v>
      </c>
      <c r="F34" s="452">
        <v>127000</v>
      </c>
      <c r="G34" s="454">
        <v>8.78</v>
      </c>
      <c r="H34" s="454">
        <v>8.78</v>
      </c>
      <c r="I34" s="454">
        <v>15053034.16</v>
      </c>
      <c r="J34" s="454">
        <v>15053034.16</v>
      </c>
      <c r="K34" s="454">
        <v>1672500</v>
      </c>
      <c r="L34" s="454">
        <v>1672500</v>
      </c>
    </row>
    <row r="35" spans="1:12" ht="24.75" customHeight="1">
      <c r="A35" s="475">
        <v>19</v>
      </c>
      <c r="B35" s="449" t="s">
        <v>740</v>
      </c>
      <c r="C35" s="450" t="s">
        <v>19</v>
      </c>
      <c r="D35" s="451" t="s">
        <v>891</v>
      </c>
      <c r="E35" s="452">
        <v>145000</v>
      </c>
      <c r="F35" s="452">
        <v>145000</v>
      </c>
      <c r="G35" s="454">
        <v>15</v>
      </c>
      <c r="H35" s="454">
        <v>15</v>
      </c>
      <c r="I35" s="454">
        <v>34339805.49</v>
      </c>
      <c r="J35" s="454">
        <v>34339805.49</v>
      </c>
      <c r="K35" s="454">
        <v>0</v>
      </c>
      <c r="L35" s="454" t="s">
        <v>960</v>
      </c>
    </row>
    <row r="36" spans="1:12" ht="24.75" customHeight="1">
      <c r="A36" s="475">
        <v>20</v>
      </c>
      <c r="B36" s="449" t="s">
        <v>741</v>
      </c>
      <c r="C36" s="450" t="s">
        <v>20</v>
      </c>
      <c r="D36" s="451" t="s">
        <v>892</v>
      </c>
      <c r="E36" s="452">
        <v>20000</v>
      </c>
      <c r="F36" s="452">
        <v>20000</v>
      </c>
      <c r="G36" s="454">
        <v>19.5</v>
      </c>
      <c r="H36" s="454">
        <v>19.5</v>
      </c>
      <c r="I36" s="454">
        <v>6246583.44</v>
      </c>
      <c r="J36" s="454">
        <v>6246583.44</v>
      </c>
      <c r="K36" s="454">
        <v>1559920</v>
      </c>
      <c r="L36" s="454">
        <v>1559920</v>
      </c>
    </row>
    <row r="37" spans="1:12" ht="24.75" customHeight="1">
      <c r="A37" s="475">
        <v>21</v>
      </c>
      <c r="B37" s="449" t="s">
        <v>21</v>
      </c>
      <c r="C37" s="450" t="s">
        <v>977</v>
      </c>
      <c r="D37" s="451" t="s">
        <v>894</v>
      </c>
      <c r="E37" s="452">
        <v>20000</v>
      </c>
      <c r="F37" s="452">
        <v>20000</v>
      </c>
      <c r="G37" s="454">
        <v>19.5</v>
      </c>
      <c r="H37" s="454">
        <v>19.5</v>
      </c>
      <c r="I37" s="454">
        <v>5906141.75</v>
      </c>
      <c r="J37" s="454">
        <v>5906141.75</v>
      </c>
      <c r="K37" s="454">
        <v>0</v>
      </c>
      <c r="L37" s="454" t="s">
        <v>960</v>
      </c>
    </row>
    <row r="38" spans="1:12" ht="24.75" customHeight="1">
      <c r="A38" s="475">
        <v>22</v>
      </c>
      <c r="B38" s="449" t="s">
        <v>22</v>
      </c>
      <c r="C38" s="450" t="s">
        <v>23</v>
      </c>
      <c r="D38" s="451"/>
      <c r="E38" s="452"/>
      <c r="F38" s="452"/>
      <c r="G38" s="453"/>
      <c r="H38" s="453"/>
      <c r="I38" s="452"/>
      <c r="J38" s="452"/>
      <c r="K38" s="452"/>
      <c r="L38" s="452"/>
    </row>
    <row r="39" spans="1:12" ht="24.75" customHeight="1">
      <c r="A39" s="475"/>
      <c r="B39" s="449" t="s">
        <v>24</v>
      </c>
      <c r="C39" s="450" t="s">
        <v>25</v>
      </c>
      <c r="D39" s="451" t="s">
        <v>891</v>
      </c>
      <c r="E39" s="452">
        <v>20000</v>
      </c>
      <c r="F39" s="452">
        <v>20000</v>
      </c>
      <c r="G39" s="454">
        <v>18</v>
      </c>
      <c r="H39" s="454">
        <v>18</v>
      </c>
      <c r="I39" s="454">
        <v>14052348.45</v>
      </c>
      <c r="J39" s="454">
        <v>14052348.45</v>
      </c>
      <c r="K39" s="454">
        <v>1080000</v>
      </c>
      <c r="L39" s="454">
        <v>1800000</v>
      </c>
    </row>
    <row r="40" spans="1:12" ht="24.75" customHeight="1">
      <c r="A40" s="475"/>
      <c r="B40" s="449"/>
      <c r="C40" s="450"/>
      <c r="D40" s="451"/>
      <c r="E40" s="452"/>
      <c r="F40" s="452"/>
      <c r="G40" s="454"/>
      <c r="H40" s="454"/>
      <c r="I40" s="454"/>
      <c r="J40" s="454"/>
      <c r="K40" s="458"/>
      <c r="L40" s="454"/>
    </row>
    <row r="41" spans="1:12" ht="24.75" customHeight="1">
      <c r="A41" s="475"/>
      <c r="B41" s="449"/>
      <c r="C41" s="450"/>
      <c r="D41" s="451"/>
      <c r="E41" s="452"/>
      <c r="F41" s="452"/>
      <c r="G41" s="454"/>
      <c r="H41" s="454"/>
      <c r="I41" s="454"/>
      <c r="J41" s="454"/>
      <c r="K41" s="458"/>
      <c r="L41" s="454"/>
    </row>
    <row r="42" spans="1:12" ht="24.75" customHeight="1">
      <c r="A42" s="475"/>
      <c r="B42" s="449"/>
      <c r="C42" s="450"/>
      <c r="D42" s="451"/>
      <c r="E42" s="452"/>
      <c r="F42" s="452"/>
      <c r="G42" s="454"/>
      <c r="H42" s="454"/>
      <c r="I42" s="454"/>
      <c r="J42" s="454"/>
      <c r="K42" s="458"/>
      <c r="L42" s="454"/>
    </row>
    <row r="43" spans="1:12" s="442" customFormat="1" ht="24.75" customHeight="1">
      <c r="A43" s="440" t="s">
        <v>673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</row>
    <row r="44" spans="1:12" s="442" customFormat="1" ht="24.75" customHeight="1">
      <c r="A44" s="441" t="s">
        <v>672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</row>
    <row r="45" spans="1:12" s="442" customFormat="1" ht="24.75" customHeight="1">
      <c r="A45" s="401" t="s">
        <v>351</v>
      </c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</row>
    <row r="46" spans="1:10" ht="24.75" customHeight="1">
      <c r="A46" s="450"/>
      <c r="B46" s="449"/>
      <c r="C46" s="450"/>
      <c r="D46" s="451"/>
      <c r="E46" s="453"/>
      <c r="F46" s="453"/>
      <c r="G46" s="482"/>
      <c r="H46" s="482"/>
      <c r="I46" s="482"/>
      <c r="J46" s="482"/>
    </row>
    <row r="47" spans="1:12" s="470" customFormat="1" ht="24.75" customHeight="1">
      <c r="A47" s="412" t="s">
        <v>635</v>
      </c>
      <c r="B47" s="471"/>
      <c r="C47" s="483"/>
      <c r="D47" s="483"/>
      <c r="E47" s="471"/>
      <c r="F47" s="471"/>
      <c r="G47" s="472"/>
      <c r="H47" s="472"/>
      <c r="I47" s="472"/>
      <c r="J47" s="472"/>
      <c r="K47" s="471"/>
      <c r="L47" s="471"/>
    </row>
    <row r="48" spans="1:12" s="470" customFormat="1" ht="24.75" customHeight="1">
      <c r="A48" s="473" t="s">
        <v>971</v>
      </c>
      <c r="B48" s="473" t="s">
        <v>1036</v>
      </c>
      <c r="C48" s="473" t="s">
        <v>990</v>
      </c>
      <c r="D48" s="473" t="s">
        <v>968</v>
      </c>
      <c r="E48" s="656" t="s">
        <v>972</v>
      </c>
      <c r="F48" s="656"/>
      <c r="G48" s="656" t="s">
        <v>1037</v>
      </c>
      <c r="H48" s="656"/>
      <c r="I48" s="656" t="s">
        <v>973</v>
      </c>
      <c r="J48" s="656"/>
      <c r="K48" s="657" t="s">
        <v>974</v>
      </c>
      <c r="L48" s="657"/>
    </row>
    <row r="49" spans="1:12" s="470" customFormat="1" ht="24.75" customHeight="1">
      <c r="A49" s="473" t="s">
        <v>1038</v>
      </c>
      <c r="C49" s="473" t="s">
        <v>1039</v>
      </c>
      <c r="D49" s="473" t="s">
        <v>969</v>
      </c>
      <c r="E49" s="658" t="s">
        <v>975</v>
      </c>
      <c r="F49" s="658"/>
      <c r="G49" s="659" t="s">
        <v>1040</v>
      </c>
      <c r="H49" s="659"/>
      <c r="I49" s="660" t="s">
        <v>976</v>
      </c>
      <c r="J49" s="660"/>
      <c r="K49" s="660" t="s">
        <v>976</v>
      </c>
      <c r="L49" s="660"/>
    </row>
    <row r="50" spans="1:12" s="470" customFormat="1" ht="24.75" customHeight="1">
      <c r="A50" s="473"/>
      <c r="C50" s="473"/>
      <c r="D50" s="473"/>
      <c r="E50" s="410" t="s">
        <v>184</v>
      </c>
      <c r="F50" s="411" t="s">
        <v>343</v>
      </c>
      <c r="G50" s="410" t="s">
        <v>184</v>
      </c>
      <c r="H50" s="411" t="s">
        <v>343</v>
      </c>
      <c r="I50" s="410" t="s">
        <v>184</v>
      </c>
      <c r="J50" s="411" t="s">
        <v>343</v>
      </c>
      <c r="K50" s="410" t="s">
        <v>184</v>
      </c>
      <c r="L50" s="411" t="s">
        <v>343</v>
      </c>
    </row>
    <row r="51" spans="1:12" ht="24.75" customHeight="1">
      <c r="A51" s="412"/>
      <c r="B51" s="412"/>
      <c r="C51" s="413"/>
      <c r="D51" s="413"/>
      <c r="E51" s="474" t="s">
        <v>232</v>
      </c>
      <c r="F51" s="474" t="s">
        <v>408</v>
      </c>
      <c r="G51" s="474" t="s">
        <v>232</v>
      </c>
      <c r="H51" s="474" t="s">
        <v>408</v>
      </c>
      <c r="I51" s="474" t="s">
        <v>232</v>
      </c>
      <c r="J51" s="474" t="s">
        <v>408</v>
      </c>
      <c r="K51" s="474" t="s">
        <v>232</v>
      </c>
      <c r="L51" s="474" t="s">
        <v>408</v>
      </c>
    </row>
    <row r="52" spans="1:12" ht="24.75" customHeight="1">
      <c r="A52" s="475">
        <v>23</v>
      </c>
      <c r="B52" s="449" t="s">
        <v>26</v>
      </c>
      <c r="D52" s="451"/>
      <c r="E52" s="453"/>
      <c r="F52" s="453"/>
      <c r="G52" s="454"/>
      <c r="H52" s="454"/>
      <c r="I52" s="454"/>
      <c r="J52" s="454"/>
      <c r="K52" s="454"/>
      <c r="L52" s="454"/>
    </row>
    <row r="53" spans="1:12" ht="24.75" customHeight="1">
      <c r="A53" s="475"/>
      <c r="B53" s="449" t="s">
        <v>27</v>
      </c>
      <c r="C53" s="450" t="s">
        <v>28</v>
      </c>
      <c r="D53" s="451" t="s">
        <v>978</v>
      </c>
      <c r="E53" s="484" t="s">
        <v>456</v>
      </c>
      <c r="F53" s="484" t="s">
        <v>456</v>
      </c>
      <c r="G53" s="454">
        <v>18</v>
      </c>
      <c r="H53" s="454">
        <v>18</v>
      </c>
      <c r="I53" s="454">
        <v>2161197.26</v>
      </c>
      <c r="J53" s="454">
        <v>2161197.26</v>
      </c>
      <c r="K53" s="458">
        <v>0</v>
      </c>
      <c r="L53" s="454" t="s">
        <v>960</v>
      </c>
    </row>
    <row r="54" spans="1:12" ht="24.75" customHeight="1">
      <c r="A54" s="475">
        <v>24</v>
      </c>
      <c r="B54" s="449" t="s">
        <v>30</v>
      </c>
      <c r="C54" s="450" t="s">
        <v>979</v>
      </c>
      <c r="D54" s="451" t="s">
        <v>891</v>
      </c>
      <c r="E54" s="452">
        <v>30000</v>
      </c>
      <c r="F54" s="452">
        <v>30000</v>
      </c>
      <c r="G54" s="454">
        <v>16</v>
      </c>
      <c r="H54" s="454">
        <v>16</v>
      </c>
      <c r="I54" s="454">
        <v>4922582.5</v>
      </c>
      <c r="J54" s="454">
        <v>4922582.5</v>
      </c>
      <c r="K54" s="458">
        <v>2160000</v>
      </c>
      <c r="L54" s="454">
        <v>2160000</v>
      </c>
    </row>
    <row r="55" spans="1:12" ht="24.75" customHeight="1">
      <c r="A55" s="475">
        <v>25</v>
      </c>
      <c r="B55" s="449" t="s">
        <v>31</v>
      </c>
      <c r="C55" s="450"/>
      <c r="D55" s="451"/>
      <c r="E55" s="452"/>
      <c r="F55" s="452"/>
      <c r="G55" s="454"/>
      <c r="H55" s="454"/>
      <c r="I55" s="454"/>
      <c r="J55" s="454"/>
      <c r="K55" s="454"/>
      <c r="L55" s="454"/>
    </row>
    <row r="56" spans="1:12" ht="24.75" customHeight="1">
      <c r="A56" s="475"/>
      <c r="B56" s="449" t="s">
        <v>32</v>
      </c>
      <c r="C56" s="450" t="s">
        <v>33</v>
      </c>
      <c r="D56" s="451" t="s">
        <v>984</v>
      </c>
      <c r="E56" s="452">
        <v>1200000</v>
      </c>
      <c r="F56" s="452">
        <v>1200000</v>
      </c>
      <c r="G56" s="454">
        <v>3</v>
      </c>
      <c r="H56" s="454">
        <v>3</v>
      </c>
      <c r="I56" s="454">
        <v>36000000</v>
      </c>
      <c r="J56" s="454">
        <v>36000000</v>
      </c>
      <c r="K56" s="458">
        <v>0</v>
      </c>
      <c r="L56" s="454" t="s">
        <v>960</v>
      </c>
    </row>
    <row r="57" spans="1:12" ht="24.75" customHeight="1">
      <c r="A57" s="475">
        <v>26</v>
      </c>
      <c r="B57" s="449" t="s">
        <v>34</v>
      </c>
      <c r="C57" s="450" t="s">
        <v>35</v>
      </c>
      <c r="D57" s="451" t="s">
        <v>984</v>
      </c>
      <c r="E57" s="452">
        <v>237500</v>
      </c>
      <c r="F57" s="452">
        <v>237500</v>
      </c>
      <c r="G57" s="454">
        <v>10</v>
      </c>
      <c r="H57" s="454">
        <v>10</v>
      </c>
      <c r="I57" s="454">
        <v>23760000</v>
      </c>
      <c r="J57" s="454">
        <v>23760000</v>
      </c>
      <c r="K57" s="454">
        <v>3088800</v>
      </c>
      <c r="L57" s="454">
        <v>4276800</v>
      </c>
    </row>
    <row r="58" spans="1:12" ht="24.75" customHeight="1">
      <c r="A58" s="475">
        <v>27</v>
      </c>
      <c r="B58" s="449" t="s">
        <v>36</v>
      </c>
      <c r="C58" s="450" t="s">
        <v>37</v>
      </c>
      <c r="D58" s="451"/>
      <c r="E58" s="452"/>
      <c r="F58" s="452"/>
      <c r="G58" s="454"/>
      <c r="H58" s="454"/>
      <c r="I58" s="454"/>
      <c r="J58" s="454"/>
      <c r="K58" s="454"/>
      <c r="L58" s="454"/>
    </row>
    <row r="59" spans="3:12" ht="24.75" customHeight="1">
      <c r="C59" s="450" t="s">
        <v>38</v>
      </c>
      <c r="D59" s="451" t="s">
        <v>984</v>
      </c>
      <c r="E59" s="452">
        <v>378857</v>
      </c>
      <c r="F59" s="452">
        <v>378857</v>
      </c>
      <c r="G59" s="454">
        <v>15</v>
      </c>
      <c r="H59" s="454">
        <v>15</v>
      </c>
      <c r="I59" s="454">
        <v>94680056</v>
      </c>
      <c r="J59" s="454">
        <v>94680056</v>
      </c>
      <c r="K59" s="458">
        <v>9000003.17</v>
      </c>
      <c r="L59" s="454">
        <v>4061915.48</v>
      </c>
    </row>
    <row r="60" spans="1:12" ht="24.75" customHeight="1">
      <c r="A60" s="475">
        <v>28</v>
      </c>
      <c r="B60" s="449" t="s">
        <v>236</v>
      </c>
      <c r="D60" s="451"/>
      <c r="E60" s="453"/>
      <c r="F60" s="453"/>
      <c r="G60" s="454"/>
      <c r="H60" s="454"/>
      <c r="I60" s="454"/>
      <c r="J60" s="454"/>
      <c r="K60" s="454"/>
      <c r="L60" s="454"/>
    </row>
    <row r="61" spans="1:12" ht="24.75" customHeight="1">
      <c r="A61" s="475"/>
      <c r="B61" s="449" t="s">
        <v>39</v>
      </c>
      <c r="C61" s="450" t="s">
        <v>29</v>
      </c>
      <c r="D61" s="451" t="s">
        <v>891</v>
      </c>
      <c r="E61" s="452">
        <v>80000</v>
      </c>
      <c r="F61" s="452">
        <v>80000</v>
      </c>
      <c r="G61" s="454">
        <v>11.97</v>
      </c>
      <c r="H61" s="454">
        <v>11.97</v>
      </c>
      <c r="I61" s="454">
        <v>9572050</v>
      </c>
      <c r="J61" s="454">
        <v>9572050</v>
      </c>
      <c r="K61" s="454">
        <v>57432300</v>
      </c>
      <c r="L61" s="454">
        <v>57432300</v>
      </c>
    </row>
    <row r="62" spans="1:12" ht="24.75" customHeight="1">
      <c r="A62" s="475">
        <v>29</v>
      </c>
      <c r="B62" s="449" t="s">
        <v>246</v>
      </c>
      <c r="C62" s="450" t="s">
        <v>40</v>
      </c>
      <c r="D62" s="451" t="s">
        <v>891</v>
      </c>
      <c r="E62" s="452">
        <v>97400</v>
      </c>
      <c r="F62" s="452">
        <v>88000</v>
      </c>
      <c r="G62" s="454">
        <v>9</v>
      </c>
      <c r="H62" s="454">
        <v>9</v>
      </c>
      <c r="I62" s="454">
        <v>12416490</v>
      </c>
      <c r="J62" s="454">
        <v>7920000</v>
      </c>
      <c r="K62" s="458">
        <v>1980000</v>
      </c>
      <c r="L62" s="454">
        <v>1980000</v>
      </c>
    </row>
    <row r="63" spans="1:12" ht="24.75" customHeight="1">
      <c r="A63" s="475">
        <v>30</v>
      </c>
      <c r="B63" s="449" t="s">
        <v>41</v>
      </c>
      <c r="C63" s="450"/>
      <c r="D63" s="451"/>
      <c r="E63" s="452"/>
      <c r="F63" s="452"/>
      <c r="G63" s="454"/>
      <c r="H63" s="454"/>
      <c r="I63" s="454"/>
      <c r="J63" s="454"/>
      <c r="K63" s="454"/>
      <c r="L63" s="454"/>
    </row>
    <row r="64" spans="1:12" ht="24.75" customHeight="1">
      <c r="A64" s="475"/>
      <c r="B64" s="449" t="s">
        <v>42</v>
      </c>
      <c r="C64" s="450" t="s">
        <v>6</v>
      </c>
      <c r="D64" s="451" t="s">
        <v>984</v>
      </c>
      <c r="E64" s="452">
        <v>143220</v>
      </c>
      <c r="F64" s="452">
        <v>143220</v>
      </c>
      <c r="G64" s="454">
        <v>19.55</v>
      </c>
      <c r="H64" s="454">
        <v>19.55</v>
      </c>
      <c r="I64" s="454">
        <v>26764312.5</v>
      </c>
      <c r="J64" s="454">
        <v>26764312.5</v>
      </c>
      <c r="K64" s="458">
        <v>1680000</v>
      </c>
      <c r="L64" s="454">
        <v>1400000</v>
      </c>
    </row>
    <row r="65" spans="1:12" ht="24.75" customHeight="1">
      <c r="A65" s="475">
        <v>31</v>
      </c>
      <c r="B65" s="449" t="s">
        <v>43</v>
      </c>
      <c r="C65" s="450" t="s">
        <v>977</v>
      </c>
      <c r="D65" s="451" t="s">
        <v>891</v>
      </c>
      <c r="E65" s="452">
        <v>10000</v>
      </c>
      <c r="F65" s="452">
        <v>10000</v>
      </c>
      <c r="G65" s="454">
        <v>15</v>
      </c>
      <c r="H65" s="454">
        <v>15</v>
      </c>
      <c r="I65" s="454">
        <v>1500000</v>
      </c>
      <c r="J65" s="454">
        <v>1500000</v>
      </c>
      <c r="K65" s="458">
        <v>750000</v>
      </c>
      <c r="L65" s="454">
        <v>1500000</v>
      </c>
    </row>
    <row r="66" spans="1:12" ht="24.75" customHeight="1">
      <c r="A66" s="475">
        <v>32</v>
      </c>
      <c r="B66" s="449" t="s">
        <v>44</v>
      </c>
      <c r="C66" s="485" t="s">
        <v>45</v>
      </c>
      <c r="D66" s="451" t="s">
        <v>980</v>
      </c>
      <c r="E66" s="447">
        <v>0</v>
      </c>
      <c r="F66" s="447">
        <v>0</v>
      </c>
      <c r="G66" s="447">
        <v>0</v>
      </c>
      <c r="H66" s="454">
        <v>0</v>
      </c>
      <c r="I66" s="447">
        <v>0</v>
      </c>
      <c r="J66" s="454">
        <v>0</v>
      </c>
      <c r="K66" s="458">
        <v>0</v>
      </c>
      <c r="L66" s="454">
        <v>76500</v>
      </c>
    </row>
    <row r="67" spans="1:12" ht="24.75" customHeight="1">
      <c r="A67" s="475">
        <v>33</v>
      </c>
      <c r="B67" s="449" t="s">
        <v>48</v>
      </c>
      <c r="C67" s="450" t="s">
        <v>49</v>
      </c>
      <c r="D67" s="451" t="s">
        <v>984</v>
      </c>
      <c r="E67" s="452">
        <v>81000</v>
      </c>
      <c r="F67" s="452">
        <v>81000</v>
      </c>
      <c r="G67" s="454">
        <v>12.41</v>
      </c>
      <c r="H67" s="454">
        <v>12.41</v>
      </c>
      <c r="I67" s="454">
        <v>5053360</v>
      </c>
      <c r="J67" s="454">
        <v>5053360</v>
      </c>
      <c r="K67" s="458">
        <v>1508280</v>
      </c>
      <c r="L67" s="454">
        <v>2513800</v>
      </c>
    </row>
    <row r="68" spans="1:12" ht="24.75" customHeight="1">
      <c r="A68" s="475">
        <v>34</v>
      </c>
      <c r="B68" s="449" t="s">
        <v>50</v>
      </c>
      <c r="C68" s="450" t="s">
        <v>51</v>
      </c>
      <c r="E68" s="455"/>
      <c r="F68" s="455"/>
      <c r="G68" s="456"/>
      <c r="H68" s="456"/>
      <c r="I68" s="456"/>
      <c r="J68" s="456"/>
      <c r="K68" s="456"/>
      <c r="L68" s="456"/>
    </row>
    <row r="69" spans="1:12" ht="24.75" customHeight="1">
      <c r="A69" s="475"/>
      <c r="B69" s="449"/>
      <c r="C69" s="450" t="s">
        <v>52</v>
      </c>
      <c r="D69" s="451" t="s">
        <v>984</v>
      </c>
      <c r="E69" s="452">
        <v>60000</v>
      </c>
      <c r="F69" s="452">
        <v>60000</v>
      </c>
      <c r="G69" s="454">
        <v>10</v>
      </c>
      <c r="H69" s="454">
        <v>10</v>
      </c>
      <c r="I69" s="454">
        <v>6000000</v>
      </c>
      <c r="J69" s="454">
        <v>6000000</v>
      </c>
      <c r="K69" s="458">
        <v>900000</v>
      </c>
      <c r="L69" s="454">
        <v>720000</v>
      </c>
    </row>
    <row r="70" spans="1:12" ht="24.75" customHeight="1">
      <c r="A70" s="475">
        <v>35</v>
      </c>
      <c r="B70" s="449" t="s">
        <v>54</v>
      </c>
      <c r="C70" s="450" t="s">
        <v>55</v>
      </c>
      <c r="D70" s="451"/>
      <c r="E70" s="452"/>
      <c r="F70" s="452"/>
      <c r="G70" s="454"/>
      <c r="H70" s="454"/>
      <c r="I70" s="454"/>
      <c r="J70" s="454"/>
      <c r="K70" s="454"/>
      <c r="L70" s="454"/>
    </row>
    <row r="71" spans="1:12" ht="24.75" customHeight="1">
      <c r="A71" s="475"/>
      <c r="C71" s="450" t="s">
        <v>56</v>
      </c>
      <c r="D71" s="451" t="s">
        <v>891</v>
      </c>
      <c r="E71" s="452">
        <v>126000</v>
      </c>
      <c r="F71" s="452">
        <v>126000</v>
      </c>
      <c r="G71" s="454">
        <v>14.75</v>
      </c>
      <c r="H71" s="454">
        <v>14.75</v>
      </c>
      <c r="I71" s="454">
        <v>19202504.36</v>
      </c>
      <c r="J71" s="454">
        <v>19202504.36</v>
      </c>
      <c r="K71" s="454">
        <v>0</v>
      </c>
      <c r="L71" s="454">
        <v>557550</v>
      </c>
    </row>
    <row r="72" spans="1:12" ht="24.75" customHeight="1">
      <c r="A72" s="475">
        <v>36</v>
      </c>
      <c r="B72" s="449" t="s">
        <v>57</v>
      </c>
      <c r="C72" s="450"/>
      <c r="D72" s="451"/>
      <c r="E72" s="452"/>
      <c r="F72" s="452"/>
      <c r="G72" s="454"/>
      <c r="H72" s="454"/>
      <c r="I72" s="454"/>
      <c r="J72" s="454"/>
      <c r="K72" s="454"/>
      <c r="L72" s="454"/>
    </row>
    <row r="73" spans="1:12" ht="24.75" customHeight="1">
      <c r="A73" s="475"/>
      <c r="B73" s="449" t="s">
        <v>58</v>
      </c>
      <c r="C73" s="450" t="s">
        <v>59</v>
      </c>
      <c r="D73" s="451" t="s">
        <v>984</v>
      </c>
      <c r="E73" s="452">
        <v>324000</v>
      </c>
      <c r="F73" s="452">
        <v>324000</v>
      </c>
      <c r="G73" s="454">
        <v>19.71</v>
      </c>
      <c r="H73" s="454">
        <v>19.71</v>
      </c>
      <c r="I73" s="454">
        <v>76609202.82</v>
      </c>
      <c r="J73" s="454">
        <v>76609202.82</v>
      </c>
      <c r="K73" s="454">
        <v>2554068</v>
      </c>
      <c r="L73" s="454">
        <v>1915551</v>
      </c>
    </row>
    <row r="74" spans="1:12" ht="24.75" customHeight="1">
      <c r="A74" s="475">
        <v>37</v>
      </c>
      <c r="B74" s="449" t="s">
        <v>60</v>
      </c>
      <c r="C74" s="450" t="s">
        <v>61</v>
      </c>
      <c r="D74" s="451" t="s">
        <v>978</v>
      </c>
      <c r="E74" s="452">
        <v>16500</v>
      </c>
      <c r="F74" s="452">
        <v>16500</v>
      </c>
      <c r="G74" s="454">
        <v>6</v>
      </c>
      <c r="H74" s="454">
        <v>6</v>
      </c>
      <c r="I74" s="454">
        <v>3000000</v>
      </c>
      <c r="J74" s="454">
        <v>3000000</v>
      </c>
      <c r="K74" s="458">
        <v>0</v>
      </c>
      <c r="L74" s="454">
        <v>59400</v>
      </c>
    </row>
    <row r="75" spans="1:12" ht="24.75" customHeight="1">
      <c r="A75" s="475">
        <v>38</v>
      </c>
      <c r="B75" s="449" t="s">
        <v>62</v>
      </c>
      <c r="C75" s="450" t="s">
        <v>63</v>
      </c>
      <c r="D75" s="451"/>
      <c r="E75" s="452"/>
      <c r="F75" s="452"/>
      <c r="G75" s="454"/>
      <c r="H75" s="454"/>
      <c r="I75" s="454"/>
      <c r="J75" s="454"/>
      <c r="K75" s="454"/>
      <c r="L75" s="454"/>
    </row>
    <row r="76" spans="1:12" ht="24.75" customHeight="1">
      <c r="A76" s="475"/>
      <c r="C76" s="450" t="s">
        <v>64</v>
      </c>
      <c r="D76" s="451" t="s">
        <v>891</v>
      </c>
      <c r="E76" s="452">
        <v>40000</v>
      </c>
      <c r="F76" s="452">
        <v>40000</v>
      </c>
      <c r="G76" s="454">
        <v>10</v>
      </c>
      <c r="H76" s="454">
        <v>10</v>
      </c>
      <c r="I76" s="454">
        <v>4000000</v>
      </c>
      <c r="J76" s="454">
        <v>4000000</v>
      </c>
      <c r="K76" s="458">
        <v>2000000</v>
      </c>
      <c r="L76" s="454">
        <v>880000</v>
      </c>
    </row>
    <row r="77" spans="1:12" ht="24.75" customHeight="1">
      <c r="A77" s="475">
        <v>39</v>
      </c>
      <c r="B77" s="449" t="s">
        <v>65</v>
      </c>
      <c r="C77" s="450" t="s">
        <v>66</v>
      </c>
      <c r="D77" s="451" t="s">
        <v>978</v>
      </c>
      <c r="E77" s="452">
        <v>3013000</v>
      </c>
      <c r="F77" s="452">
        <v>3013000</v>
      </c>
      <c r="G77" s="454">
        <v>0.37</v>
      </c>
      <c r="H77" s="454">
        <v>0.37</v>
      </c>
      <c r="I77" s="454">
        <v>11000000</v>
      </c>
      <c r="J77" s="454">
        <v>11000000</v>
      </c>
      <c r="K77" s="458">
        <v>0</v>
      </c>
      <c r="L77" s="454" t="s">
        <v>960</v>
      </c>
    </row>
    <row r="78" spans="1:12" ht="24.75" customHeight="1">
      <c r="A78" s="475">
        <v>40</v>
      </c>
      <c r="B78" s="449" t="s">
        <v>67</v>
      </c>
      <c r="C78" s="450" t="s">
        <v>68</v>
      </c>
      <c r="D78" s="451"/>
      <c r="E78" s="486"/>
      <c r="F78" s="486"/>
      <c r="G78" s="487"/>
      <c r="H78" s="487"/>
      <c r="I78" s="486"/>
      <c r="J78" s="486"/>
      <c r="K78" s="486"/>
      <c r="L78" s="486"/>
    </row>
    <row r="79" spans="1:12" s="470" customFormat="1" ht="24.75" customHeight="1">
      <c r="A79" s="455"/>
      <c r="B79" s="402"/>
      <c r="C79" s="450" t="s">
        <v>69</v>
      </c>
      <c r="D79" s="451" t="s">
        <v>980</v>
      </c>
      <c r="E79" s="452">
        <v>60000</v>
      </c>
      <c r="F79" s="452">
        <v>60000</v>
      </c>
      <c r="G79" s="453">
        <v>5</v>
      </c>
      <c r="H79" s="453">
        <v>5</v>
      </c>
      <c r="I79" s="454">
        <v>3000000</v>
      </c>
      <c r="J79" s="454">
        <v>3000000</v>
      </c>
      <c r="K79" s="458">
        <v>0</v>
      </c>
      <c r="L79" s="454" t="s">
        <v>960</v>
      </c>
    </row>
    <row r="80" spans="1:12" ht="24.75" customHeight="1">
      <c r="A80" s="475">
        <v>41</v>
      </c>
      <c r="B80" s="449" t="s">
        <v>70</v>
      </c>
      <c r="C80" s="450" t="s">
        <v>71</v>
      </c>
      <c r="D80" s="488"/>
      <c r="E80" s="489"/>
      <c r="F80" s="489"/>
      <c r="G80" s="490"/>
      <c r="H80" s="490"/>
      <c r="I80" s="491"/>
      <c r="J80" s="491"/>
      <c r="K80" s="491"/>
      <c r="L80" s="491"/>
    </row>
    <row r="81" spans="1:12" ht="24.75" customHeight="1">
      <c r="A81" s="455"/>
      <c r="C81" s="450" t="s">
        <v>2</v>
      </c>
      <c r="D81" s="451" t="s">
        <v>891</v>
      </c>
      <c r="E81" s="452">
        <v>100000</v>
      </c>
      <c r="F81" s="452">
        <v>100000</v>
      </c>
      <c r="G81" s="453">
        <v>12.8</v>
      </c>
      <c r="H81" s="453">
        <v>12.8</v>
      </c>
      <c r="I81" s="454">
        <v>14528000</v>
      </c>
      <c r="J81" s="454">
        <v>14528000</v>
      </c>
      <c r="K81" s="458">
        <v>768000</v>
      </c>
      <c r="L81" s="454">
        <v>640000</v>
      </c>
    </row>
    <row r="82" spans="1:12" ht="24.75" customHeight="1">
      <c r="A82" s="475">
        <v>42</v>
      </c>
      <c r="B82" s="449" t="s">
        <v>72</v>
      </c>
      <c r="C82" s="450" t="s">
        <v>73</v>
      </c>
      <c r="D82" s="451"/>
      <c r="E82" s="452"/>
      <c r="F82" s="452"/>
      <c r="G82" s="453"/>
      <c r="H82" s="453"/>
      <c r="I82" s="454"/>
      <c r="J82" s="454"/>
      <c r="K82" s="454"/>
      <c r="L82" s="454"/>
    </row>
    <row r="83" spans="1:12" ht="24.75" customHeight="1">
      <c r="A83" s="475"/>
      <c r="B83" s="449" t="s">
        <v>74</v>
      </c>
      <c r="C83" s="450"/>
      <c r="D83" s="451" t="s">
        <v>981</v>
      </c>
      <c r="E83" s="452">
        <v>600000</v>
      </c>
      <c r="F83" s="452">
        <v>600000</v>
      </c>
      <c r="G83" s="453">
        <v>9</v>
      </c>
      <c r="H83" s="453">
        <v>9</v>
      </c>
      <c r="I83" s="454">
        <v>54937500</v>
      </c>
      <c r="J83" s="454">
        <v>54937500</v>
      </c>
      <c r="K83" s="458">
        <v>0</v>
      </c>
      <c r="L83" s="454" t="s">
        <v>960</v>
      </c>
    </row>
    <row r="87" spans="1:12" ht="24.75" customHeight="1">
      <c r="A87" s="440" t="s">
        <v>673</v>
      </c>
      <c r="B87" s="441"/>
      <c r="C87" s="441"/>
      <c r="D87" s="441"/>
      <c r="E87" s="441"/>
      <c r="F87" s="441"/>
      <c r="G87" s="441"/>
      <c r="H87" s="441"/>
      <c r="I87" s="441"/>
      <c r="J87" s="441"/>
      <c r="K87" s="441"/>
      <c r="L87" s="441"/>
    </row>
    <row r="88" spans="1:12" ht="24.75" customHeight="1">
      <c r="A88" s="441" t="s">
        <v>672</v>
      </c>
      <c r="B88" s="441"/>
      <c r="C88" s="441"/>
      <c r="D88" s="441"/>
      <c r="E88" s="441"/>
      <c r="F88" s="441"/>
      <c r="G88" s="441"/>
      <c r="H88" s="441"/>
      <c r="I88" s="441"/>
      <c r="J88" s="441"/>
      <c r="K88" s="441"/>
      <c r="L88" s="441"/>
    </row>
    <row r="89" spans="1:12" ht="24.75" customHeight="1">
      <c r="A89" s="401" t="s">
        <v>639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</row>
    <row r="90" spans="1:12" ht="24.75" customHeight="1">
      <c r="A90" s="403"/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</row>
    <row r="91" spans="1:12" s="470" customFormat="1" ht="24.75" customHeight="1">
      <c r="A91" s="412" t="s">
        <v>635</v>
      </c>
      <c r="B91" s="471"/>
      <c r="C91" s="483"/>
      <c r="D91" s="483"/>
      <c r="E91" s="471"/>
      <c r="F91" s="471"/>
      <c r="G91" s="472"/>
      <c r="H91" s="472"/>
      <c r="I91" s="472"/>
      <c r="J91" s="472"/>
      <c r="K91" s="471"/>
      <c r="L91" s="471"/>
    </row>
    <row r="92" spans="1:12" s="470" customFormat="1" ht="24.75" customHeight="1">
      <c r="A92" s="473" t="s">
        <v>971</v>
      </c>
      <c r="B92" s="473" t="s">
        <v>1036</v>
      </c>
      <c r="C92" s="473" t="s">
        <v>990</v>
      </c>
      <c r="D92" s="473" t="s">
        <v>968</v>
      </c>
      <c r="E92" s="656" t="s">
        <v>972</v>
      </c>
      <c r="F92" s="656"/>
      <c r="G92" s="656" t="s">
        <v>1037</v>
      </c>
      <c r="H92" s="656"/>
      <c r="I92" s="656" t="s">
        <v>973</v>
      </c>
      <c r="J92" s="656"/>
      <c r="K92" s="657" t="s">
        <v>974</v>
      </c>
      <c r="L92" s="657"/>
    </row>
    <row r="93" spans="1:12" s="470" customFormat="1" ht="24.75" customHeight="1">
      <c r="A93" s="473" t="s">
        <v>1038</v>
      </c>
      <c r="C93" s="473" t="s">
        <v>1039</v>
      </c>
      <c r="D93" s="473" t="s">
        <v>969</v>
      </c>
      <c r="E93" s="658" t="s">
        <v>975</v>
      </c>
      <c r="F93" s="658"/>
      <c r="G93" s="659" t="s">
        <v>1040</v>
      </c>
      <c r="H93" s="659"/>
      <c r="I93" s="660" t="s">
        <v>976</v>
      </c>
      <c r="J93" s="660"/>
      <c r="K93" s="660" t="s">
        <v>976</v>
      </c>
      <c r="L93" s="660"/>
    </row>
    <row r="94" spans="1:12" s="470" customFormat="1" ht="24.75" customHeight="1">
      <c r="A94" s="473"/>
      <c r="C94" s="473"/>
      <c r="D94" s="473"/>
      <c r="E94" s="410" t="s">
        <v>184</v>
      </c>
      <c r="F94" s="411" t="s">
        <v>343</v>
      </c>
      <c r="G94" s="410" t="s">
        <v>184</v>
      </c>
      <c r="H94" s="411" t="s">
        <v>343</v>
      </c>
      <c r="I94" s="410" t="s">
        <v>184</v>
      </c>
      <c r="J94" s="411" t="s">
        <v>343</v>
      </c>
      <c r="K94" s="410" t="s">
        <v>184</v>
      </c>
      <c r="L94" s="411" t="s">
        <v>343</v>
      </c>
    </row>
    <row r="95" spans="1:12" ht="24.75" customHeight="1">
      <c r="A95" s="412"/>
      <c r="B95" s="412"/>
      <c r="C95" s="413"/>
      <c r="D95" s="413"/>
      <c r="E95" s="474" t="s">
        <v>232</v>
      </c>
      <c r="F95" s="474" t="s">
        <v>408</v>
      </c>
      <c r="G95" s="474" t="s">
        <v>232</v>
      </c>
      <c r="H95" s="474" t="s">
        <v>408</v>
      </c>
      <c r="I95" s="474" t="s">
        <v>232</v>
      </c>
      <c r="J95" s="474" t="s">
        <v>408</v>
      </c>
      <c r="K95" s="474" t="s">
        <v>232</v>
      </c>
      <c r="L95" s="474" t="s">
        <v>408</v>
      </c>
    </row>
    <row r="96" spans="1:12" ht="24.75" customHeight="1">
      <c r="A96" s="475">
        <v>43</v>
      </c>
      <c r="B96" s="449" t="s">
        <v>766</v>
      </c>
      <c r="C96" s="450" t="s">
        <v>75</v>
      </c>
      <c r="D96" s="451"/>
      <c r="E96" s="452"/>
      <c r="F96" s="452"/>
      <c r="G96" s="453"/>
      <c r="H96" s="453"/>
      <c r="I96" s="454"/>
      <c r="J96" s="454"/>
      <c r="K96" s="454"/>
      <c r="L96" s="454"/>
    </row>
    <row r="97" spans="1:12" ht="24.75" customHeight="1">
      <c r="A97" s="475"/>
      <c r="B97" s="449"/>
      <c r="C97" s="450" t="s">
        <v>69</v>
      </c>
      <c r="D97" s="451" t="s">
        <v>978</v>
      </c>
      <c r="E97" s="492">
        <v>0</v>
      </c>
      <c r="F97" s="452">
        <v>604500</v>
      </c>
      <c r="G97" s="492">
        <v>0</v>
      </c>
      <c r="H97" s="453">
        <v>15.26</v>
      </c>
      <c r="I97" s="492">
        <v>0</v>
      </c>
      <c r="J97" s="454">
        <v>57918551</v>
      </c>
      <c r="K97" s="458">
        <v>0</v>
      </c>
      <c r="L97" s="454" t="s">
        <v>960</v>
      </c>
    </row>
    <row r="98" spans="1:12" ht="24.75" customHeight="1">
      <c r="A98" s="475">
        <v>44</v>
      </c>
      <c r="B98" s="449" t="s">
        <v>76</v>
      </c>
      <c r="C98" s="450" t="s">
        <v>77</v>
      </c>
      <c r="D98" s="451" t="s">
        <v>891</v>
      </c>
      <c r="E98" s="452">
        <v>200000</v>
      </c>
      <c r="F98" s="452">
        <v>200000</v>
      </c>
      <c r="G98" s="453">
        <v>6</v>
      </c>
      <c r="H98" s="453">
        <v>6</v>
      </c>
      <c r="I98" s="454">
        <v>10000000</v>
      </c>
      <c r="J98" s="454">
        <v>10000000</v>
      </c>
      <c r="K98" s="458">
        <v>0</v>
      </c>
      <c r="L98" s="454" t="s">
        <v>960</v>
      </c>
    </row>
    <row r="99" spans="1:12" ht="24.75" customHeight="1">
      <c r="A99" s="475">
        <v>45</v>
      </c>
      <c r="B99" s="449" t="s">
        <v>216</v>
      </c>
      <c r="C99" s="450"/>
      <c r="D99" s="451"/>
      <c r="E99" s="453"/>
      <c r="F99" s="453"/>
      <c r="G99" s="453"/>
      <c r="H99" s="453"/>
      <c r="I99" s="454"/>
      <c r="J99" s="454"/>
      <c r="K99" s="454"/>
      <c r="L99" s="454"/>
    </row>
    <row r="100" spans="1:12" ht="24.75" customHeight="1">
      <c r="A100" s="475"/>
      <c r="B100" s="449" t="s">
        <v>215</v>
      </c>
      <c r="C100" s="450" t="s">
        <v>80</v>
      </c>
      <c r="D100" s="451" t="s">
        <v>984</v>
      </c>
      <c r="E100" s="452">
        <v>1300000</v>
      </c>
      <c r="F100" s="452">
        <v>950000</v>
      </c>
      <c r="G100" s="453">
        <v>3.73</v>
      </c>
      <c r="H100" s="453">
        <v>9.95</v>
      </c>
      <c r="I100" s="454">
        <v>47123280</v>
      </c>
      <c r="J100" s="454">
        <v>91845000</v>
      </c>
      <c r="K100" s="458">
        <v>0</v>
      </c>
      <c r="L100" s="454" t="s">
        <v>960</v>
      </c>
    </row>
    <row r="101" spans="1:12" ht="24.75" customHeight="1">
      <c r="A101" s="475">
        <v>46</v>
      </c>
      <c r="B101" s="449" t="s">
        <v>81</v>
      </c>
      <c r="C101" s="450" t="s">
        <v>82</v>
      </c>
      <c r="D101" s="451" t="s">
        <v>980</v>
      </c>
      <c r="E101" s="476">
        <v>12000</v>
      </c>
      <c r="F101" s="476">
        <v>12000</v>
      </c>
      <c r="G101" s="482">
        <v>4.75</v>
      </c>
      <c r="H101" s="482">
        <v>4.75</v>
      </c>
      <c r="I101" s="454">
        <v>570000</v>
      </c>
      <c r="J101" s="454">
        <v>570000</v>
      </c>
      <c r="K101" s="458">
        <v>0</v>
      </c>
      <c r="L101" s="454" t="s">
        <v>960</v>
      </c>
    </row>
    <row r="102" spans="1:12" ht="24.75" customHeight="1">
      <c r="A102" s="475">
        <v>47</v>
      </c>
      <c r="B102" s="449" t="s">
        <v>844</v>
      </c>
      <c r="C102" s="451" t="s">
        <v>845</v>
      </c>
      <c r="D102" s="451" t="s">
        <v>891</v>
      </c>
      <c r="E102" s="455">
        <v>260000</v>
      </c>
      <c r="F102" s="455">
        <v>260000</v>
      </c>
      <c r="G102" s="402">
        <v>10</v>
      </c>
      <c r="H102" s="402">
        <v>10</v>
      </c>
      <c r="I102" s="456">
        <v>26000000</v>
      </c>
      <c r="J102" s="456">
        <v>26000000</v>
      </c>
      <c r="K102" s="454">
        <v>2834000</v>
      </c>
      <c r="L102" s="454">
        <v>1820000</v>
      </c>
    </row>
    <row r="103" spans="1:12" ht="24.75" customHeight="1">
      <c r="A103" s="475">
        <v>48</v>
      </c>
      <c r="B103" s="449" t="s">
        <v>937</v>
      </c>
      <c r="C103" s="451" t="s">
        <v>938</v>
      </c>
      <c r="E103" s="455"/>
      <c r="F103" s="455"/>
      <c r="I103" s="456"/>
      <c r="J103" s="456"/>
      <c r="K103" s="456"/>
      <c r="L103" s="456"/>
    </row>
    <row r="104" spans="2:12" ht="24.75" customHeight="1">
      <c r="B104" s="449" t="s">
        <v>237</v>
      </c>
      <c r="C104" s="451" t="s">
        <v>47</v>
      </c>
      <c r="D104" s="451" t="s">
        <v>892</v>
      </c>
      <c r="E104" s="455">
        <v>40000</v>
      </c>
      <c r="F104" s="455">
        <v>25000</v>
      </c>
      <c r="G104" s="402">
        <v>12</v>
      </c>
      <c r="H104" s="402">
        <v>12</v>
      </c>
      <c r="I104" s="456">
        <v>4800000</v>
      </c>
      <c r="J104" s="456">
        <v>3000000</v>
      </c>
      <c r="K104" s="458">
        <v>240000</v>
      </c>
      <c r="L104" s="456">
        <v>300000</v>
      </c>
    </row>
    <row r="105" spans="1:12" ht="24.75" customHeight="1">
      <c r="A105" s="475">
        <v>49</v>
      </c>
      <c r="B105" s="493" t="s">
        <v>939</v>
      </c>
      <c r="C105" s="494" t="s">
        <v>940</v>
      </c>
      <c r="D105" s="495"/>
      <c r="E105" s="496"/>
      <c r="F105" s="496"/>
      <c r="G105" s="495"/>
      <c r="H105" s="495"/>
      <c r="I105" s="456"/>
      <c r="J105" s="456"/>
      <c r="K105" s="456"/>
      <c r="L105" s="456"/>
    </row>
    <row r="106" spans="2:12" ht="24.75" customHeight="1">
      <c r="B106" s="493" t="s">
        <v>941</v>
      </c>
      <c r="C106" s="494" t="s">
        <v>122</v>
      </c>
      <c r="D106" s="497" t="s">
        <v>1035</v>
      </c>
      <c r="E106" s="496">
        <v>80000</v>
      </c>
      <c r="F106" s="496">
        <v>80000</v>
      </c>
      <c r="G106" s="495">
        <v>16.33</v>
      </c>
      <c r="H106" s="495">
        <v>16.33</v>
      </c>
      <c r="I106" s="456">
        <v>13066600</v>
      </c>
      <c r="J106" s="456">
        <v>13066600</v>
      </c>
      <c r="K106" s="458">
        <v>0</v>
      </c>
      <c r="L106" s="456" t="s">
        <v>960</v>
      </c>
    </row>
    <row r="107" spans="1:12" ht="24.75" customHeight="1">
      <c r="A107" s="498">
        <v>50</v>
      </c>
      <c r="B107" s="449" t="s">
        <v>942</v>
      </c>
      <c r="C107" s="451" t="s">
        <v>943</v>
      </c>
      <c r="E107" s="455"/>
      <c r="F107" s="455"/>
      <c r="I107" s="456"/>
      <c r="J107" s="456"/>
      <c r="K107" s="456"/>
      <c r="L107" s="456"/>
    </row>
    <row r="108" spans="2:12" ht="24.75" customHeight="1">
      <c r="B108" s="449" t="s">
        <v>944</v>
      </c>
      <c r="C108" s="451" t="s">
        <v>945</v>
      </c>
      <c r="D108" s="451" t="s">
        <v>978</v>
      </c>
      <c r="E108" s="455">
        <v>1350000</v>
      </c>
      <c r="F108" s="455">
        <v>1350000</v>
      </c>
      <c r="G108" s="402">
        <v>6</v>
      </c>
      <c r="H108" s="402">
        <v>6</v>
      </c>
      <c r="I108" s="456">
        <v>81000000</v>
      </c>
      <c r="J108" s="456">
        <v>81000000</v>
      </c>
      <c r="K108" s="454">
        <v>0</v>
      </c>
      <c r="L108" s="454">
        <v>1671990.31</v>
      </c>
    </row>
    <row r="109" spans="1:12" ht="24.75" customHeight="1">
      <c r="A109" s="475">
        <v>51</v>
      </c>
      <c r="B109" s="402" t="s">
        <v>126</v>
      </c>
      <c r="C109" s="451" t="s">
        <v>123</v>
      </c>
      <c r="E109" s="455"/>
      <c r="F109" s="455"/>
      <c r="I109" s="456"/>
      <c r="J109" s="456"/>
      <c r="K109" s="456"/>
      <c r="L109" s="456"/>
    </row>
    <row r="110" spans="2:12" ht="24.75" customHeight="1">
      <c r="B110" s="402" t="s">
        <v>46</v>
      </c>
      <c r="C110" s="451" t="s">
        <v>124</v>
      </c>
      <c r="D110" s="450" t="s">
        <v>984</v>
      </c>
      <c r="E110" s="455">
        <v>70000</v>
      </c>
      <c r="F110" s="455">
        <v>70000</v>
      </c>
      <c r="G110" s="402">
        <v>15</v>
      </c>
      <c r="H110" s="402">
        <v>15</v>
      </c>
      <c r="I110" s="456">
        <v>10500000</v>
      </c>
      <c r="J110" s="456">
        <v>10500000</v>
      </c>
      <c r="K110" s="458">
        <v>1677900</v>
      </c>
      <c r="L110" s="454">
        <v>852600</v>
      </c>
    </row>
    <row r="111" spans="1:12" ht="24.75" customHeight="1">
      <c r="A111" s="475">
        <v>52</v>
      </c>
      <c r="B111" s="402" t="s">
        <v>132</v>
      </c>
      <c r="C111" s="451" t="s">
        <v>917</v>
      </c>
      <c r="D111" s="450" t="s">
        <v>893</v>
      </c>
      <c r="E111" s="455">
        <v>25000</v>
      </c>
      <c r="F111" s="455">
        <v>25000</v>
      </c>
      <c r="G111" s="402">
        <v>8</v>
      </c>
      <c r="H111" s="402">
        <v>8</v>
      </c>
      <c r="I111" s="456">
        <v>2000000</v>
      </c>
      <c r="J111" s="456">
        <v>2000000</v>
      </c>
      <c r="K111" s="458">
        <v>0</v>
      </c>
      <c r="L111" s="456" t="s">
        <v>960</v>
      </c>
    </row>
    <row r="112" spans="1:12" ht="24.75" customHeight="1">
      <c r="A112" s="475">
        <v>53</v>
      </c>
      <c r="B112" s="402" t="s">
        <v>961</v>
      </c>
      <c r="C112" s="451" t="s">
        <v>962</v>
      </c>
      <c r="D112" s="450" t="s">
        <v>980</v>
      </c>
      <c r="E112" s="455">
        <v>50000</v>
      </c>
      <c r="F112" s="455">
        <v>50000</v>
      </c>
      <c r="G112" s="402">
        <v>19.5</v>
      </c>
      <c r="H112" s="402">
        <v>19.5</v>
      </c>
      <c r="I112" s="456">
        <v>9750000</v>
      </c>
      <c r="J112" s="456">
        <v>9750000</v>
      </c>
      <c r="K112" s="458">
        <v>0</v>
      </c>
      <c r="L112" s="456" t="s">
        <v>960</v>
      </c>
    </row>
    <row r="113" spans="1:12" s="499" customFormat="1" ht="24.75" customHeight="1">
      <c r="A113" s="475">
        <v>54</v>
      </c>
      <c r="B113" s="402" t="s">
        <v>135</v>
      </c>
      <c r="C113" s="451" t="s">
        <v>933</v>
      </c>
      <c r="D113" s="450" t="s">
        <v>895</v>
      </c>
      <c r="E113" s="455">
        <v>47000</v>
      </c>
      <c r="F113" s="455">
        <v>47000</v>
      </c>
      <c r="G113" s="402">
        <v>10.64</v>
      </c>
      <c r="H113" s="402">
        <v>10.64</v>
      </c>
      <c r="I113" s="456">
        <v>5000000</v>
      </c>
      <c r="J113" s="456">
        <v>5000000</v>
      </c>
      <c r="K113" s="458">
        <v>0</v>
      </c>
      <c r="L113" s="456" t="s">
        <v>960</v>
      </c>
    </row>
    <row r="114" spans="1:12" ht="24.75" customHeight="1">
      <c r="A114" s="475">
        <v>55</v>
      </c>
      <c r="B114" s="402" t="s">
        <v>217</v>
      </c>
      <c r="C114" s="451" t="s">
        <v>136</v>
      </c>
      <c r="D114" s="450"/>
      <c r="E114" s="455"/>
      <c r="F114" s="455"/>
      <c r="I114" s="456"/>
      <c r="J114" s="456"/>
      <c r="K114" s="456"/>
      <c r="L114" s="456"/>
    </row>
    <row r="115" spans="1:12" ht="24.75" customHeight="1">
      <c r="A115" s="475"/>
      <c r="B115" s="402" t="s">
        <v>218</v>
      </c>
      <c r="C115" s="451" t="s">
        <v>137</v>
      </c>
      <c r="D115" s="450" t="s">
        <v>984</v>
      </c>
      <c r="E115" s="455">
        <v>90000</v>
      </c>
      <c r="F115" s="455">
        <v>90000</v>
      </c>
      <c r="G115" s="402">
        <v>8.33</v>
      </c>
      <c r="H115" s="402">
        <v>8.33</v>
      </c>
      <c r="I115" s="456">
        <v>7500000</v>
      </c>
      <c r="J115" s="456">
        <v>7500000</v>
      </c>
      <c r="K115" s="458">
        <v>0</v>
      </c>
      <c r="L115" s="456" t="s">
        <v>960</v>
      </c>
    </row>
    <row r="116" spans="1:12" ht="24.75" customHeight="1">
      <c r="A116" s="475">
        <v>56</v>
      </c>
      <c r="B116" s="402" t="s">
        <v>259</v>
      </c>
      <c r="C116" s="451" t="s">
        <v>238</v>
      </c>
      <c r="D116" s="450" t="s">
        <v>891</v>
      </c>
      <c r="E116" s="455">
        <v>100000</v>
      </c>
      <c r="F116" s="455">
        <v>100000</v>
      </c>
      <c r="G116" s="402">
        <v>10</v>
      </c>
      <c r="H116" s="402">
        <v>10</v>
      </c>
      <c r="I116" s="456">
        <v>10000000</v>
      </c>
      <c r="J116" s="456">
        <v>10000000</v>
      </c>
      <c r="K116" s="458">
        <v>0</v>
      </c>
      <c r="L116" s="456" t="s">
        <v>960</v>
      </c>
    </row>
    <row r="117" spans="1:12" ht="24.75" customHeight="1">
      <c r="A117" s="475">
        <v>57</v>
      </c>
      <c r="B117" s="402" t="s">
        <v>260</v>
      </c>
      <c r="C117" s="451" t="s">
        <v>770</v>
      </c>
      <c r="D117" s="450" t="s">
        <v>984</v>
      </c>
      <c r="E117" s="455">
        <v>452729</v>
      </c>
      <c r="F117" s="455">
        <v>181832</v>
      </c>
      <c r="G117" s="402">
        <v>16.46</v>
      </c>
      <c r="H117" s="402">
        <v>15.18</v>
      </c>
      <c r="I117" s="456">
        <v>110768762.91</v>
      </c>
      <c r="J117" s="456">
        <v>63853562.91</v>
      </c>
      <c r="K117" s="458">
        <v>0</v>
      </c>
      <c r="L117" s="456">
        <v>827916</v>
      </c>
    </row>
    <row r="118" spans="1:12" ht="24.75" customHeight="1">
      <c r="A118" s="475">
        <v>58</v>
      </c>
      <c r="B118" s="402" t="s">
        <v>261</v>
      </c>
      <c r="C118" s="451" t="s">
        <v>883</v>
      </c>
      <c r="D118" s="450"/>
      <c r="E118" s="455"/>
      <c r="F118" s="455"/>
      <c r="I118" s="456"/>
      <c r="J118" s="456"/>
      <c r="K118" s="456"/>
      <c r="L118" s="456"/>
    </row>
    <row r="119" spans="1:12" ht="24.75" customHeight="1">
      <c r="A119" s="475"/>
      <c r="B119" s="500"/>
      <c r="C119" s="451" t="s">
        <v>884</v>
      </c>
      <c r="D119" s="450" t="s">
        <v>890</v>
      </c>
      <c r="E119" s="501">
        <v>0</v>
      </c>
      <c r="F119" s="455">
        <v>40000</v>
      </c>
      <c r="G119" s="501">
        <v>0</v>
      </c>
      <c r="H119" s="402">
        <v>18</v>
      </c>
      <c r="I119" s="501">
        <v>0</v>
      </c>
      <c r="J119" s="456">
        <v>7200000</v>
      </c>
      <c r="K119" s="458">
        <v>0</v>
      </c>
      <c r="L119" s="456" t="s">
        <v>960</v>
      </c>
    </row>
    <row r="120" spans="1:12" ht="24.75" customHeight="1">
      <c r="A120" s="475">
        <v>59</v>
      </c>
      <c r="B120" s="437" t="s">
        <v>108</v>
      </c>
      <c r="C120" s="417" t="s">
        <v>798</v>
      </c>
      <c r="D120" s="450"/>
      <c r="E120" s="455"/>
      <c r="F120" s="455"/>
      <c r="I120" s="456"/>
      <c r="J120" s="456"/>
      <c r="K120" s="456"/>
      <c r="L120" s="456"/>
    </row>
    <row r="121" spans="1:12" ht="24.75" customHeight="1">
      <c r="A121" s="475"/>
      <c r="B121" s="437"/>
      <c r="C121" s="417" t="s">
        <v>913</v>
      </c>
      <c r="D121" s="450" t="s">
        <v>980</v>
      </c>
      <c r="E121" s="455">
        <v>125000</v>
      </c>
      <c r="F121" s="455">
        <v>125000</v>
      </c>
      <c r="G121" s="402">
        <v>19.5</v>
      </c>
      <c r="H121" s="402">
        <v>19.5</v>
      </c>
      <c r="I121" s="456">
        <f>24375000-15000000</f>
        <v>9375000</v>
      </c>
      <c r="J121" s="456">
        <v>24375000</v>
      </c>
      <c r="K121" s="458">
        <v>0</v>
      </c>
      <c r="L121" s="456" t="s">
        <v>960</v>
      </c>
    </row>
    <row r="122" spans="1:12" ht="24.75" customHeight="1">
      <c r="A122" s="475">
        <v>60</v>
      </c>
      <c r="B122" s="437" t="s">
        <v>109</v>
      </c>
      <c r="C122" s="417" t="s">
        <v>6</v>
      </c>
      <c r="D122" s="450" t="s">
        <v>984</v>
      </c>
      <c r="E122" s="455">
        <v>30000</v>
      </c>
      <c r="F122" s="455">
        <v>30000</v>
      </c>
      <c r="G122" s="402">
        <v>15</v>
      </c>
      <c r="H122" s="402">
        <v>15</v>
      </c>
      <c r="I122" s="456">
        <v>4500000</v>
      </c>
      <c r="J122" s="456">
        <v>4500000</v>
      </c>
      <c r="K122" s="458">
        <v>0</v>
      </c>
      <c r="L122" s="456" t="s">
        <v>960</v>
      </c>
    </row>
    <row r="123" spans="1:12" ht="24.75" customHeight="1">
      <c r="A123" s="475">
        <v>61</v>
      </c>
      <c r="B123" s="437" t="s">
        <v>110</v>
      </c>
      <c r="C123" s="417" t="s">
        <v>111</v>
      </c>
      <c r="D123" s="450" t="s">
        <v>891</v>
      </c>
      <c r="E123" s="455">
        <v>300000</v>
      </c>
      <c r="F123" s="455">
        <v>300000</v>
      </c>
      <c r="G123" s="402">
        <v>19.33</v>
      </c>
      <c r="H123" s="402">
        <v>19.33</v>
      </c>
      <c r="I123" s="456">
        <v>58000000</v>
      </c>
      <c r="J123" s="456">
        <v>58000000</v>
      </c>
      <c r="K123" s="458">
        <v>0</v>
      </c>
      <c r="L123" s="456" t="s">
        <v>960</v>
      </c>
    </row>
    <row r="124" spans="1:12" ht="24.75" customHeight="1">
      <c r="A124" s="475">
        <v>62</v>
      </c>
      <c r="B124" s="433" t="s">
        <v>112</v>
      </c>
      <c r="C124" s="434" t="s">
        <v>113</v>
      </c>
      <c r="D124" s="450" t="s">
        <v>895</v>
      </c>
      <c r="E124" s="455">
        <v>30000</v>
      </c>
      <c r="F124" s="455">
        <v>30000</v>
      </c>
      <c r="G124" s="402">
        <v>15</v>
      </c>
      <c r="H124" s="402">
        <v>15</v>
      </c>
      <c r="I124" s="456">
        <v>4500000</v>
      </c>
      <c r="J124" s="456">
        <v>4500000</v>
      </c>
      <c r="K124" s="458">
        <v>0</v>
      </c>
      <c r="L124" s="456" t="s">
        <v>960</v>
      </c>
    </row>
    <row r="125" spans="1:12" ht="24.75" customHeight="1">
      <c r="A125" s="475">
        <v>63</v>
      </c>
      <c r="B125" s="433" t="s">
        <v>116</v>
      </c>
      <c r="C125" s="434" t="s">
        <v>790</v>
      </c>
      <c r="D125" s="450" t="s">
        <v>984</v>
      </c>
      <c r="E125" s="455">
        <v>28000</v>
      </c>
      <c r="F125" s="455">
        <v>28000</v>
      </c>
      <c r="G125" s="402">
        <v>9</v>
      </c>
      <c r="H125" s="402">
        <v>9</v>
      </c>
      <c r="I125" s="456">
        <v>2521000</v>
      </c>
      <c r="J125" s="456">
        <v>2521000</v>
      </c>
      <c r="K125" s="458">
        <v>378150</v>
      </c>
      <c r="L125" s="454">
        <v>378150</v>
      </c>
    </row>
    <row r="126" spans="1:12" ht="24.75" customHeight="1">
      <c r="A126" s="475">
        <v>64</v>
      </c>
      <c r="B126" s="433" t="s">
        <v>791</v>
      </c>
      <c r="C126" s="405"/>
      <c r="D126" s="450"/>
      <c r="E126" s="455"/>
      <c r="F126" s="455"/>
      <c r="I126" s="456"/>
      <c r="J126" s="456"/>
      <c r="K126" s="456"/>
      <c r="L126" s="456"/>
    </row>
    <row r="127" spans="1:12" ht="24.75" customHeight="1">
      <c r="A127" s="475"/>
      <c r="B127" s="416" t="s">
        <v>792</v>
      </c>
      <c r="C127" s="434" t="s">
        <v>826</v>
      </c>
      <c r="D127" s="450" t="s">
        <v>892</v>
      </c>
      <c r="E127" s="455">
        <v>50000</v>
      </c>
      <c r="F127" s="455">
        <v>50000</v>
      </c>
      <c r="G127" s="402">
        <v>14</v>
      </c>
      <c r="H127" s="402">
        <v>14</v>
      </c>
      <c r="I127" s="456">
        <v>7000000</v>
      </c>
      <c r="J127" s="456">
        <v>7000000</v>
      </c>
      <c r="K127" s="458">
        <v>1750000</v>
      </c>
      <c r="L127" s="454">
        <v>1540000</v>
      </c>
    </row>
    <row r="128" spans="1:12" ht="24.75" customHeight="1">
      <c r="A128" s="475"/>
      <c r="B128" s="437"/>
      <c r="C128" s="417"/>
      <c r="D128" s="450"/>
      <c r="E128" s="455"/>
      <c r="F128" s="455"/>
      <c r="I128" s="456"/>
      <c r="J128" s="456"/>
      <c r="K128" s="458"/>
      <c r="L128" s="456"/>
    </row>
    <row r="129" spans="1:12" ht="24.75" customHeight="1">
      <c r="A129" s="475"/>
      <c r="B129" s="437"/>
      <c r="C129" s="417"/>
      <c r="D129" s="450"/>
      <c r="E129" s="455"/>
      <c r="F129" s="455"/>
      <c r="I129" s="456"/>
      <c r="J129" s="456"/>
      <c r="K129" s="458"/>
      <c r="L129" s="456"/>
    </row>
    <row r="130" spans="1:12" ht="24.75" customHeight="1">
      <c r="A130" s="475"/>
      <c r="B130" s="437"/>
      <c r="C130" s="417"/>
      <c r="D130" s="450"/>
      <c r="E130" s="455"/>
      <c r="F130" s="455"/>
      <c r="I130" s="456"/>
      <c r="J130" s="456"/>
      <c r="K130" s="458"/>
      <c r="L130" s="456"/>
    </row>
    <row r="131" spans="1:12" ht="24.75" customHeight="1">
      <c r="A131" s="475"/>
      <c r="B131" s="437"/>
      <c r="C131" s="417"/>
      <c r="D131" s="450"/>
      <c r="E131" s="455"/>
      <c r="F131" s="455"/>
      <c r="I131" s="456"/>
      <c r="J131" s="456"/>
      <c r="K131" s="458"/>
      <c r="L131" s="456"/>
    </row>
    <row r="132" spans="1:12" ht="24.75" customHeight="1">
      <c r="A132" s="440" t="s">
        <v>673</v>
      </c>
      <c r="B132" s="441"/>
      <c r="C132" s="441"/>
      <c r="D132" s="441"/>
      <c r="E132" s="441"/>
      <c r="F132" s="441"/>
      <c r="G132" s="441"/>
      <c r="H132" s="441"/>
      <c r="I132" s="441"/>
      <c r="J132" s="441"/>
      <c r="K132" s="441"/>
      <c r="L132" s="441"/>
    </row>
    <row r="133" spans="1:12" ht="24.75" customHeight="1">
      <c r="A133" s="441" t="s">
        <v>672</v>
      </c>
      <c r="B133" s="441"/>
      <c r="C133" s="441"/>
      <c r="D133" s="441"/>
      <c r="E133" s="441"/>
      <c r="F133" s="441"/>
      <c r="G133" s="441"/>
      <c r="H133" s="441"/>
      <c r="I133" s="441"/>
      <c r="J133" s="441"/>
      <c r="K133" s="441"/>
      <c r="L133" s="441"/>
    </row>
    <row r="134" spans="1:12" ht="24.75" customHeight="1">
      <c r="A134" s="401" t="s">
        <v>640</v>
      </c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</row>
    <row r="135" spans="1:12" ht="24.75" customHeight="1">
      <c r="A135" s="403"/>
      <c r="B135" s="403"/>
      <c r="C135" s="403"/>
      <c r="D135" s="403"/>
      <c r="E135" s="403"/>
      <c r="F135" s="403"/>
      <c r="G135" s="502"/>
      <c r="H135" s="502"/>
      <c r="I135" s="403"/>
      <c r="J135" s="403"/>
      <c r="K135" s="403"/>
      <c r="L135" s="403"/>
    </row>
    <row r="136" spans="1:12" ht="24.75" customHeight="1">
      <c r="A136" s="412" t="s">
        <v>636</v>
      </c>
      <c r="B136" s="471"/>
      <c r="C136" s="483"/>
      <c r="D136" s="483"/>
      <c r="E136" s="471"/>
      <c r="F136" s="471"/>
      <c r="G136" s="472"/>
      <c r="H136" s="472"/>
      <c r="I136" s="472"/>
      <c r="J136" s="472"/>
      <c r="K136" s="471"/>
      <c r="L136" s="471"/>
    </row>
    <row r="137" spans="1:12" s="470" customFormat="1" ht="24.75" customHeight="1">
      <c r="A137" s="473" t="s">
        <v>971</v>
      </c>
      <c r="B137" s="473" t="s">
        <v>1036</v>
      </c>
      <c r="C137" s="473" t="s">
        <v>990</v>
      </c>
      <c r="D137" s="473" t="s">
        <v>968</v>
      </c>
      <c r="E137" s="656" t="s">
        <v>972</v>
      </c>
      <c r="F137" s="656"/>
      <c r="G137" s="656" t="s">
        <v>1037</v>
      </c>
      <c r="H137" s="656"/>
      <c r="I137" s="656" t="s">
        <v>973</v>
      </c>
      <c r="J137" s="656"/>
      <c r="K137" s="657" t="s">
        <v>974</v>
      </c>
      <c r="L137" s="657"/>
    </row>
    <row r="138" spans="1:12" s="470" customFormat="1" ht="24.75" customHeight="1">
      <c r="A138" s="473" t="s">
        <v>1038</v>
      </c>
      <c r="C138" s="473" t="s">
        <v>1039</v>
      </c>
      <c r="D138" s="473" t="s">
        <v>969</v>
      </c>
      <c r="E138" s="658" t="s">
        <v>975</v>
      </c>
      <c r="F138" s="658"/>
      <c r="G138" s="659" t="s">
        <v>1040</v>
      </c>
      <c r="H138" s="659"/>
      <c r="I138" s="660" t="s">
        <v>976</v>
      </c>
      <c r="J138" s="660"/>
      <c r="K138" s="660" t="s">
        <v>976</v>
      </c>
      <c r="L138" s="660"/>
    </row>
    <row r="139" spans="1:12" s="470" customFormat="1" ht="24.75" customHeight="1">
      <c r="A139" s="473"/>
      <c r="C139" s="473"/>
      <c r="D139" s="473"/>
      <c r="E139" s="410" t="s">
        <v>184</v>
      </c>
      <c r="F139" s="411" t="s">
        <v>343</v>
      </c>
      <c r="G139" s="410" t="s">
        <v>184</v>
      </c>
      <c r="H139" s="411" t="s">
        <v>343</v>
      </c>
      <c r="I139" s="410" t="s">
        <v>184</v>
      </c>
      <c r="J139" s="411" t="s">
        <v>343</v>
      </c>
      <c r="K139" s="410" t="s">
        <v>184</v>
      </c>
      <c r="L139" s="411" t="s">
        <v>343</v>
      </c>
    </row>
    <row r="140" spans="1:12" s="470" customFormat="1" ht="24.75" customHeight="1">
      <c r="A140" s="412"/>
      <c r="B140" s="412"/>
      <c r="C140" s="413"/>
      <c r="D140" s="413"/>
      <c r="E140" s="474" t="s">
        <v>232</v>
      </c>
      <c r="F140" s="474" t="s">
        <v>408</v>
      </c>
      <c r="G140" s="474" t="s">
        <v>232</v>
      </c>
      <c r="H140" s="474" t="s">
        <v>408</v>
      </c>
      <c r="I140" s="474" t="s">
        <v>232</v>
      </c>
      <c r="J140" s="474" t="s">
        <v>408</v>
      </c>
      <c r="K140" s="474" t="s">
        <v>232</v>
      </c>
      <c r="L140" s="474" t="s">
        <v>408</v>
      </c>
    </row>
    <row r="141" spans="1:12" ht="24.75" customHeight="1">
      <c r="A141" s="475">
        <v>65</v>
      </c>
      <c r="B141" s="433" t="s">
        <v>827</v>
      </c>
      <c r="C141" s="434" t="s">
        <v>799</v>
      </c>
      <c r="D141" s="450"/>
      <c r="E141" s="455"/>
      <c r="F141" s="455"/>
      <c r="I141" s="456"/>
      <c r="J141" s="456"/>
      <c r="K141" s="456"/>
      <c r="L141" s="456"/>
    </row>
    <row r="142" spans="1:12" ht="24.75" customHeight="1">
      <c r="A142" s="475"/>
      <c r="B142" s="433"/>
      <c r="C142" s="434" t="s">
        <v>913</v>
      </c>
      <c r="D142" s="450" t="s">
        <v>980</v>
      </c>
      <c r="E142" s="455">
        <v>180000</v>
      </c>
      <c r="F142" s="455">
        <v>180000</v>
      </c>
      <c r="G142" s="402">
        <v>12.5</v>
      </c>
      <c r="H142" s="402">
        <v>12.5</v>
      </c>
      <c r="I142" s="456">
        <v>22500000</v>
      </c>
      <c r="J142" s="456">
        <v>22500000</v>
      </c>
      <c r="K142" s="458">
        <v>0</v>
      </c>
      <c r="L142" s="456" t="s">
        <v>960</v>
      </c>
    </row>
    <row r="143" spans="1:12" ht="24.75" customHeight="1">
      <c r="A143" s="475">
        <v>66</v>
      </c>
      <c r="B143" s="433" t="s">
        <v>828</v>
      </c>
      <c r="C143" s="434" t="s">
        <v>829</v>
      </c>
      <c r="D143" s="450" t="s">
        <v>984</v>
      </c>
      <c r="E143" s="455">
        <v>180000</v>
      </c>
      <c r="F143" s="455">
        <v>180000</v>
      </c>
      <c r="G143" s="402">
        <v>11</v>
      </c>
      <c r="H143" s="402">
        <v>11</v>
      </c>
      <c r="I143" s="456">
        <v>19800000</v>
      </c>
      <c r="J143" s="456">
        <v>19800000</v>
      </c>
      <c r="K143" s="458">
        <v>0</v>
      </c>
      <c r="L143" s="454" t="s">
        <v>960</v>
      </c>
    </row>
    <row r="144" spans="1:12" ht="24.75" customHeight="1">
      <c r="A144" s="475">
        <v>67</v>
      </c>
      <c r="B144" s="433" t="s">
        <v>830</v>
      </c>
      <c r="C144" s="405"/>
      <c r="D144" s="450"/>
      <c r="E144" s="455"/>
      <c r="F144" s="455"/>
      <c r="I144" s="456"/>
      <c r="J144" s="456"/>
      <c r="K144" s="456"/>
      <c r="L144" s="456"/>
    </row>
    <row r="145" spans="1:12" ht="24.75" customHeight="1">
      <c r="A145" s="475"/>
      <c r="B145" s="416" t="s">
        <v>831</v>
      </c>
      <c r="C145" s="434" t="s">
        <v>998</v>
      </c>
      <c r="D145" s="450" t="s">
        <v>891</v>
      </c>
      <c r="E145" s="455">
        <v>50000</v>
      </c>
      <c r="F145" s="455">
        <v>50000</v>
      </c>
      <c r="G145" s="402">
        <v>10</v>
      </c>
      <c r="H145" s="402">
        <v>10</v>
      </c>
      <c r="I145" s="456">
        <v>5150406.14</v>
      </c>
      <c r="J145" s="456">
        <v>5150406.14</v>
      </c>
      <c r="K145" s="458">
        <v>500000</v>
      </c>
      <c r="L145" s="454">
        <v>500000</v>
      </c>
    </row>
    <row r="146" spans="1:12" ht="24.75" customHeight="1">
      <c r="A146" s="475">
        <v>68</v>
      </c>
      <c r="B146" s="433" t="s">
        <v>834</v>
      </c>
      <c r="C146" s="434" t="s">
        <v>835</v>
      </c>
      <c r="D146" s="450" t="s">
        <v>800</v>
      </c>
      <c r="E146" s="455">
        <v>30000</v>
      </c>
      <c r="F146" s="455">
        <v>30000</v>
      </c>
      <c r="G146" s="402">
        <v>1.67</v>
      </c>
      <c r="H146" s="402">
        <v>1.67</v>
      </c>
      <c r="I146" s="456">
        <v>500000</v>
      </c>
      <c r="J146" s="456">
        <v>500000</v>
      </c>
      <c r="K146" s="458">
        <v>0</v>
      </c>
      <c r="L146" s="456" t="s">
        <v>960</v>
      </c>
    </row>
    <row r="147" spans="1:12" ht="24.75" customHeight="1">
      <c r="A147" s="475">
        <v>69</v>
      </c>
      <c r="B147" s="433" t="s">
        <v>836</v>
      </c>
      <c r="C147" s="434" t="s">
        <v>977</v>
      </c>
      <c r="D147" s="450" t="s">
        <v>891</v>
      </c>
      <c r="E147" s="455">
        <v>30000</v>
      </c>
      <c r="F147" s="455">
        <v>30000</v>
      </c>
      <c r="G147" s="402">
        <v>10</v>
      </c>
      <c r="H147" s="402">
        <v>10</v>
      </c>
      <c r="I147" s="456">
        <v>3000000</v>
      </c>
      <c r="J147" s="456">
        <v>3000000</v>
      </c>
      <c r="K147" s="458">
        <v>120000</v>
      </c>
      <c r="L147" s="456">
        <v>180000</v>
      </c>
    </row>
    <row r="148" spans="1:12" ht="24.75" customHeight="1">
      <c r="A148" s="475">
        <v>70</v>
      </c>
      <c r="B148" s="433" t="s">
        <v>841</v>
      </c>
      <c r="C148" s="434" t="s">
        <v>842</v>
      </c>
      <c r="D148" s="450" t="s">
        <v>1035</v>
      </c>
      <c r="E148" s="455">
        <v>18125</v>
      </c>
      <c r="F148" s="455">
        <v>18125</v>
      </c>
      <c r="G148" s="402">
        <v>9</v>
      </c>
      <c r="H148" s="402">
        <v>9</v>
      </c>
      <c r="I148" s="456">
        <v>13050000</v>
      </c>
      <c r="J148" s="456">
        <v>13050000</v>
      </c>
      <c r="K148" s="458">
        <v>0</v>
      </c>
      <c r="L148" s="456" t="s">
        <v>960</v>
      </c>
    </row>
    <row r="149" spans="1:12" ht="24.75" customHeight="1">
      <c r="A149" s="475">
        <v>71</v>
      </c>
      <c r="B149" s="433" t="s">
        <v>843</v>
      </c>
      <c r="C149" s="434" t="s">
        <v>801</v>
      </c>
      <c r="D149" s="450" t="s">
        <v>891</v>
      </c>
      <c r="E149" s="455">
        <v>20000</v>
      </c>
      <c r="F149" s="455">
        <v>20000</v>
      </c>
      <c r="G149" s="402">
        <v>3.38</v>
      </c>
      <c r="H149" s="402">
        <v>3.38</v>
      </c>
      <c r="I149" s="456">
        <v>2700000</v>
      </c>
      <c r="J149" s="456">
        <v>2700000</v>
      </c>
      <c r="K149" s="458">
        <v>111375</v>
      </c>
      <c r="L149" s="454">
        <v>40500</v>
      </c>
    </row>
    <row r="150" spans="1:12" ht="24.75" customHeight="1">
      <c r="A150" s="475">
        <v>72</v>
      </c>
      <c r="B150" s="433" t="s">
        <v>846</v>
      </c>
      <c r="C150" s="434" t="s">
        <v>847</v>
      </c>
      <c r="D150" s="450"/>
      <c r="E150" s="455"/>
      <c r="F150" s="455"/>
      <c r="I150" s="456"/>
      <c r="J150" s="456"/>
      <c r="K150" s="456"/>
      <c r="L150" s="456"/>
    </row>
    <row r="151" spans="1:12" ht="24.75" customHeight="1">
      <c r="A151" s="475"/>
      <c r="B151" s="416" t="s">
        <v>848</v>
      </c>
      <c r="C151" s="434" t="s">
        <v>849</v>
      </c>
      <c r="D151" s="450" t="s">
        <v>892</v>
      </c>
      <c r="E151" s="455">
        <v>120000</v>
      </c>
      <c r="F151" s="455">
        <v>120000</v>
      </c>
      <c r="G151" s="402">
        <v>15.6</v>
      </c>
      <c r="H151" s="402">
        <v>15.6</v>
      </c>
      <c r="I151" s="456">
        <v>18720000</v>
      </c>
      <c r="J151" s="456">
        <v>18720000</v>
      </c>
      <c r="K151" s="454">
        <v>3744000</v>
      </c>
      <c r="L151" s="454">
        <v>1872000</v>
      </c>
    </row>
    <row r="152" spans="1:12" ht="24.75" customHeight="1">
      <c r="A152" s="475">
        <v>73</v>
      </c>
      <c r="B152" s="433" t="s">
        <v>850</v>
      </c>
      <c r="C152" s="434" t="s">
        <v>982</v>
      </c>
      <c r="D152" s="450" t="s">
        <v>1035</v>
      </c>
      <c r="E152" s="455">
        <v>350000</v>
      </c>
      <c r="F152" s="455">
        <v>350000</v>
      </c>
      <c r="G152" s="402">
        <v>9.24</v>
      </c>
      <c r="H152" s="402">
        <v>9.24</v>
      </c>
      <c r="I152" s="456">
        <v>39574300</v>
      </c>
      <c r="J152" s="456">
        <v>39574300</v>
      </c>
      <c r="K152" s="458">
        <v>1617845</v>
      </c>
      <c r="L152" s="456">
        <v>1582250</v>
      </c>
    </row>
    <row r="153" spans="1:12" ht="24.75" customHeight="1">
      <c r="A153" s="475">
        <v>74</v>
      </c>
      <c r="B153" s="433" t="s">
        <v>853</v>
      </c>
      <c r="C153" s="434" t="s">
        <v>854</v>
      </c>
      <c r="D153" s="450" t="s">
        <v>892</v>
      </c>
      <c r="E153" s="455">
        <v>100000</v>
      </c>
      <c r="F153" s="455">
        <v>100000</v>
      </c>
      <c r="G153" s="402">
        <v>12</v>
      </c>
      <c r="H153" s="402">
        <v>12</v>
      </c>
      <c r="I153" s="456">
        <v>12000000</v>
      </c>
      <c r="J153" s="456">
        <v>11999900</v>
      </c>
      <c r="K153" s="456">
        <v>4799960</v>
      </c>
      <c r="L153" s="456">
        <v>1199990</v>
      </c>
    </row>
    <row r="154" spans="1:12" ht="24.75" customHeight="1">
      <c r="A154" s="475">
        <v>75</v>
      </c>
      <c r="B154" s="433" t="s">
        <v>855</v>
      </c>
      <c r="C154" s="434" t="s">
        <v>856</v>
      </c>
      <c r="D154" s="450" t="s">
        <v>895</v>
      </c>
      <c r="E154" s="455">
        <v>5000</v>
      </c>
      <c r="F154" s="455">
        <v>20000</v>
      </c>
      <c r="G154" s="402">
        <v>5.42</v>
      </c>
      <c r="H154" s="402">
        <v>5.42</v>
      </c>
      <c r="I154" s="456">
        <v>270800</v>
      </c>
      <c r="J154" s="456">
        <v>1083200</v>
      </c>
      <c r="K154" s="458">
        <v>0</v>
      </c>
      <c r="L154" s="456">
        <v>216640</v>
      </c>
    </row>
    <row r="155" spans="1:12" ht="24.75" customHeight="1">
      <c r="A155" s="475">
        <v>76</v>
      </c>
      <c r="B155" s="433" t="s">
        <v>373</v>
      </c>
      <c r="C155" s="434" t="s">
        <v>866</v>
      </c>
      <c r="D155" s="450"/>
      <c r="E155" s="455"/>
      <c r="F155" s="455"/>
      <c r="I155" s="456"/>
      <c r="J155" s="456"/>
      <c r="K155" s="456"/>
      <c r="L155" s="456"/>
    </row>
    <row r="156" spans="1:12" ht="24.75" customHeight="1">
      <c r="A156" s="475"/>
      <c r="B156" s="433" t="s">
        <v>374</v>
      </c>
      <c r="C156" s="434" t="s">
        <v>382</v>
      </c>
      <c r="D156" s="450" t="s">
        <v>891</v>
      </c>
      <c r="E156" s="455">
        <v>40000</v>
      </c>
      <c r="F156" s="455">
        <v>40000</v>
      </c>
      <c r="G156" s="402">
        <v>19</v>
      </c>
      <c r="H156" s="402">
        <v>19</v>
      </c>
      <c r="I156" s="456">
        <v>7600000</v>
      </c>
      <c r="J156" s="456">
        <v>7600000</v>
      </c>
      <c r="K156" s="458">
        <v>1064000</v>
      </c>
      <c r="L156" s="456">
        <v>760000</v>
      </c>
    </row>
    <row r="157" spans="1:12" ht="24.75" customHeight="1">
      <c r="A157" s="475">
        <v>77</v>
      </c>
      <c r="B157" s="433" t="s">
        <v>753</v>
      </c>
      <c r="C157" s="417" t="s">
        <v>29</v>
      </c>
      <c r="D157" s="450" t="s">
        <v>891</v>
      </c>
      <c r="E157" s="455">
        <v>30000</v>
      </c>
      <c r="F157" s="455">
        <v>30000</v>
      </c>
      <c r="G157" s="402">
        <v>12</v>
      </c>
      <c r="H157" s="402">
        <v>12</v>
      </c>
      <c r="I157" s="456">
        <v>3600000</v>
      </c>
      <c r="J157" s="456">
        <v>3600000</v>
      </c>
      <c r="K157" s="458">
        <v>900000</v>
      </c>
      <c r="L157" s="454">
        <v>720000</v>
      </c>
    </row>
    <row r="158" spans="1:12" ht="24.75" customHeight="1">
      <c r="A158" s="475">
        <v>78</v>
      </c>
      <c r="B158" s="433" t="s">
        <v>863</v>
      </c>
      <c r="C158" s="417" t="s">
        <v>864</v>
      </c>
      <c r="D158" s="450" t="s">
        <v>984</v>
      </c>
      <c r="E158" s="455">
        <v>145000</v>
      </c>
      <c r="F158" s="455">
        <v>145000</v>
      </c>
      <c r="G158" s="402">
        <v>10.52</v>
      </c>
      <c r="H158" s="402">
        <v>10.52</v>
      </c>
      <c r="I158" s="456">
        <v>15250000</v>
      </c>
      <c r="J158" s="456">
        <v>15250000</v>
      </c>
      <c r="K158" s="458">
        <v>0</v>
      </c>
      <c r="L158" s="456" t="s">
        <v>960</v>
      </c>
    </row>
    <row r="159" spans="1:12" ht="24.75" customHeight="1">
      <c r="A159" s="475">
        <v>79</v>
      </c>
      <c r="B159" s="433" t="s">
        <v>865</v>
      </c>
      <c r="C159" s="417" t="s">
        <v>866</v>
      </c>
      <c r="D159" s="450"/>
      <c r="E159" s="455"/>
      <c r="F159" s="455"/>
      <c r="I159" s="456"/>
      <c r="J159" s="456"/>
      <c r="K159" s="456"/>
      <c r="L159" s="456"/>
    </row>
    <row r="160" spans="1:12" ht="24.75" customHeight="1">
      <c r="A160" s="475"/>
      <c r="B160" s="416" t="s">
        <v>39</v>
      </c>
      <c r="C160" s="417" t="s">
        <v>867</v>
      </c>
      <c r="D160" s="450" t="s">
        <v>984</v>
      </c>
      <c r="E160" s="455">
        <v>15000</v>
      </c>
      <c r="F160" s="455">
        <v>15000</v>
      </c>
      <c r="G160" s="402">
        <v>10</v>
      </c>
      <c r="H160" s="402">
        <v>10</v>
      </c>
      <c r="I160" s="456">
        <v>1500000</v>
      </c>
      <c r="J160" s="456">
        <v>1500000</v>
      </c>
      <c r="K160" s="458">
        <v>0</v>
      </c>
      <c r="L160" s="456" t="s">
        <v>960</v>
      </c>
    </row>
    <row r="161" spans="1:12" ht="24.75" customHeight="1">
      <c r="A161" s="475">
        <v>80</v>
      </c>
      <c r="B161" s="433" t="s">
        <v>868</v>
      </c>
      <c r="C161" s="417" t="s">
        <v>869</v>
      </c>
      <c r="D161" s="450"/>
      <c r="E161" s="455"/>
      <c r="F161" s="455"/>
      <c r="G161" s="482"/>
      <c r="H161" s="482"/>
      <c r="I161" s="482"/>
      <c r="J161" s="482"/>
      <c r="K161" s="503"/>
      <c r="L161" s="503"/>
    </row>
    <row r="162" spans="1:12" ht="24.75" customHeight="1">
      <c r="A162" s="475"/>
      <c r="B162" s="416" t="s">
        <v>870</v>
      </c>
      <c r="C162" s="417" t="s">
        <v>871</v>
      </c>
      <c r="D162" s="450" t="s">
        <v>980</v>
      </c>
      <c r="E162" s="455">
        <v>2000</v>
      </c>
      <c r="F162" s="455">
        <v>2000</v>
      </c>
      <c r="G162" s="482">
        <v>15</v>
      </c>
      <c r="H162" s="482">
        <v>15</v>
      </c>
      <c r="I162" s="454">
        <v>300000</v>
      </c>
      <c r="J162" s="454">
        <v>300000</v>
      </c>
      <c r="K162" s="458">
        <v>0</v>
      </c>
      <c r="L162" s="458" t="s">
        <v>960</v>
      </c>
    </row>
    <row r="163" spans="1:12" ht="24.75" customHeight="1">
      <c r="A163" s="475">
        <v>81</v>
      </c>
      <c r="B163" s="433" t="s">
        <v>872</v>
      </c>
      <c r="C163" s="417"/>
      <c r="D163" s="450"/>
      <c r="E163" s="455"/>
      <c r="F163" s="455"/>
      <c r="G163" s="482"/>
      <c r="H163" s="482"/>
      <c r="I163" s="454"/>
      <c r="J163" s="454"/>
      <c r="K163" s="504"/>
      <c r="L163" s="504"/>
    </row>
    <row r="164" spans="1:12" ht="24.75" customHeight="1">
      <c r="A164" s="475"/>
      <c r="B164" s="416" t="s">
        <v>46</v>
      </c>
      <c r="C164" s="417" t="s">
        <v>873</v>
      </c>
      <c r="D164" s="450" t="s">
        <v>984</v>
      </c>
      <c r="E164" s="455">
        <v>30000</v>
      </c>
      <c r="F164" s="455">
        <v>30000</v>
      </c>
      <c r="G164" s="482">
        <v>6.67</v>
      </c>
      <c r="H164" s="482">
        <v>6.67</v>
      </c>
      <c r="I164" s="454">
        <v>2000000</v>
      </c>
      <c r="J164" s="454">
        <v>2000000</v>
      </c>
      <c r="K164" s="458">
        <v>400000</v>
      </c>
      <c r="L164" s="458">
        <v>300000</v>
      </c>
    </row>
    <row r="165" spans="1:12" ht="24.75" customHeight="1">
      <c r="A165" s="475">
        <v>82</v>
      </c>
      <c r="B165" s="433" t="s">
        <v>874</v>
      </c>
      <c r="C165" s="417" t="s">
        <v>875</v>
      </c>
      <c r="D165" s="450"/>
      <c r="E165" s="455"/>
      <c r="F165" s="455"/>
      <c r="G165" s="482"/>
      <c r="H165" s="482"/>
      <c r="I165" s="454"/>
      <c r="J165" s="454"/>
      <c r="K165" s="504"/>
      <c r="L165" s="504"/>
    </row>
    <row r="166" spans="1:12" ht="24.75" customHeight="1">
      <c r="A166" s="475"/>
      <c r="B166" s="416" t="s">
        <v>876</v>
      </c>
      <c r="C166" s="417" t="s">
        <v>80</v>
      </c>
      <c r="D166" s="450" t="s">
        <v>802</v>
      </c>
      <c r="E166" s="455">
        <v>5000</v>
      </c>
      <c r="F166" s="455">
        <v>5000</v>
      </c>
      <c r="G166" s="482">
        <v>19.99</v>
      </c>
      <c r="H166" s="482">
        <v>19.99</v>
      </c>
      <c r="I166" s="454">
        <v>999500</v>
      </c>
      <c r="J166" s="454">
        <v>999500</v>
      </c>
      <c r="K166" s="458">
        <v>1599200</v>
      </c>
      <c r="L166" s="458">
        <v>799600</v>
      </c>
    </row>
    <row r="167" spans="1:12" ht="24.75" customHeight="1">
      <c r="A167" s="475">
        <v>83</v>
      </c>
      <c r="B167" s="433" t="s">
        <v>901</v>
      </c>
      <c r="C167" s="417" t="s">
        <v>902</v>
      </c>
      <c r="D167" s="450"/>
      <c r="E167" s="455"/>
      <c r="F167" s="455"/>
      <c r="G167" s="482"/>
      <c r="H167" s="482"/>
      <c r="I167" s="454"/>
      <c r="J167" s="454"/>
      <c r="K167" s="504"/>
      <c r="L167" s="505"/>
    </row>
    <row r="168" spans="1:12" ht="24.75" customHeight="1">
      <c r="A168" s="475"/>
      <c r="B168" s="416" t="s">
        <v>903</v>
      </c>
      <c r="C168" s="417" t="s">
        <v>904</v>
      </c>
      <c r="D168" s="450" t="s">
        <v>893</v>
      </c>
      <c r="E168" s="455">
        <v>350000</v>
      </c>
      <c r="F168" s="455">
        <v>350000</v>
      </c>
      <c r="G168" s="482">
        <v>2</v>
      </c>
      <c r="H168" s="482">
        <v>2</v>
      </c>
      <c r="I168" s="454">
        <v>7000000</v>
      </c>
      <c r="J168" s="454">
        <v>7000000</v>
      </c>
      <c r="K168" s="458">
        <v>1001000</v>
      </c>
      <c r="L168" s="458">
        <v>1225000</v>
      </c>
    </row>
    <row r="169" spans="1:12" ht="24.75" customHeight="1">
      <c r="A169" s="475">
        <v>84</v>
      </c>
      <c r="B169" s="433" t="s">
        <v>920</v>
      </c>
      <c r="C169" s="417" t="s">
        <v>904</v>
      </c>
      <c r="D169" s="450" t="s">
        <v>800</v>
      </c>
      <c r="E169" s="455">
        <v>50000</v>
      </c>
      <c r="F169" s="455">
        <v>50000</v>
      </c>
      <c r="G169" s="482">
        <v>2</v>
      </c>
      <c r="H169" s="482">
        <v>2</v>
      </c>
      <c r="I169" s="454">
        <v>1000000</v>
      </c>
      <c r="J169" s="454">
        <v>1000000</v>
      </c>
      <c r="K169" s="458">
        <v>3000000</v>
      </c>
      <c r="L169" s="458">
        <v>1250000</v>
      </c>
    </row>
    <row r="170" spans="1:12" ht="24.75" customHeight="1">
      <c r="A170" s="475"/>
      <c r="B170" s="416"/>
      <c r="C170" s="417"/>
      <c r="D170" s="450"/>
      <c r="E170" s="455"/>
      <c r="F170" s="455"/>
      <c r="G170" s="482"/>
      <c r="H170" s="482"/>
      <c r="I170" s="482"/>
      <c r="J170" s="482"/>
      <c r="K170" s="506"/>
      <c r="L170" s="451"/>
    </row>
    <row r="171" spans="1:12" ht="24.75" customHeight="1">
      <c r="A171" s="475"/>
      <c r="B171" s="416"/>
      <c r="C171" s="417"/>
      <c r="D171" s="450"/>
      <c r="E171" s="455"/>
      <c r="F171" s="455"/>
      <c r="G171" s="482"/>
      <c r="H171" s="482"/>
      <c r="I171" s="482"/>
      <c r="J171" s="482"/>
      <c r="K171" s="506"/>
      <c r="L171" s="451"/>
    </row>
    <row r="172" spans="1:12" ht="24.75" customHeight="1">
      <c r="A172" s="475"/>
      <c r="B172" s="416"/>
      <c r="C172" s="417"/>
      <c r="D172" s="450"/>
      <c r="E172" s="455"/>
      <c r="F172" s="455"/>
      <c r="G172" s="482"/>
      <c r="H172" s="482"/>
      <c r="I172" s="482"/>
      <c r="J172" s="482"/>
      <c r="K172" s="506"/>
      <c r="L172" s="451"/>
    </row>
    <row r="173" spans="1:12" ht="24.75" customHeight="1">
      <c r="A173" s="440" t="s">
        <v>673</v>
      </c>
      <c r="B173" s="441"/>
      <c r="C173" s="441"/>
      <c r="D173" s="441"/>
      <c r="E173" s="441"/>
      <c r="F173" s="441"/>
      <c r="G173" s="441"/>
      <c r="H173" s="441"/>
      <c r="I173" s="441"/>
      <c r="J173" s="441"/>
      <c r="K173" s="441"/>
      <c r="L173" s="441"/>
    </row>
    <row r="174" spans="1:12" ht="24.75" customHeight="1">
      <c r="A174" s="441" t="s">
        <v>672</v>
      </c>
      <c r="B174" s="441"/>
      <c r="C174" s="441"/>
      <c r="D174" s="441"/>
      <c r="E174" s="441"/>
      <c r="F174" s="441"/>
      <c r="G174" s="441"/>
      <c r="H174" s="441"/>
      <c r="I174" s="441"/>
      <c r="J174" s="441"/>
      <c r="K174" s="441"/>
      <c r="L174" s="441"/>
    </row>
    <row r="175" spans="1:12" ht="24.75" customHeight="1">
      <c r="A175" s="401" t="s">
        <v>641</v>
      </c>
      <c r="B175" s="401"/>
      <c r="C175" s="401"/>
      <c r="D175" s="401"/>
      <c r="E175" s="401"/>
      <c r="F175" s="401"/>
      <c r="G175" s="401"/>
      <c r="H175" s="401"/>
      <c r="I175" s="401"/>
      <c r="J175" s="401"/>
      <c r="K175" s="401"/>
      <c r="L175" s="401"/>
    </row>
    <row r="176" spans="1:12" ht="24.75" customHeight="1">
      <c r="A176" s="403"/>
      <c r="B176" s="403"/>
      <c r="C176" s="403"/>
      <c r="D176" s="403"/>
      <c r="E176" s="403"/>
      <c r="F176" s="403"/>
      <c r="G176" s="403"/>
      <c r="H176" s="403"/>
      <c r="I176" s="403"/>
      <c r="J176" s="403"/>
      <c r="K176" s="403"/>
      <c r="L176" s="403"/>
    </row>
    <row r="177" spans="1:12" ht="24.75" customHeight="1">
      <c r="A177" s="412" t="s">
        <v>637</v>
      </c>
      <c r="B177" s="471"/>
      <c r="C177" s="483"/>
      <c r="D177" s="483"/>
      <c r="E177" s="471"/>
      <c r="F177" s="471"/>
      <c r="G177" s="472"/>
      <c r="H177" s="472"/>
      <c r="I177" s="472"/>
      <c r="J177" s="472"/>
      <c r="K177" s="471"/>
      <c r="L177" s="471"/>
    </row>
    <row r="178" spans="1:12" s="470" customFormat="1" ht="24.75" customHeight="1">
      <c r="A178" s="473" t="s">
        <v>971</v>
      </c>
      <c r="B178" s="473" t="s">
        <v>1036</v>
      </c>
      <c r="C178" s="473" t="s">
        <v>990</v>
      </c>
      <c r="D178" s="473" t="s">
        <v>968</v>
      </c>
      <c r="E178" s="655" t="s">
        <v>972</v>
      </c>
      <c r="F178" s="655"/>
      <c r="G178" s="656" t="s">
        <v>1037</v>
      </c>
      <c r="H178" s="656"/>
      <c r="I178" s="656" t="s">
        <v>973</v>
      </c>
      <c r="J178" s="656"/>
      <c r="K178" s="657" t="s">
        <v>974</v>
      </c>
      <c r="L178" s="657"/>
    </row>
    <row r="179" spans="1:12" s="470" customFormat="1" ht="24.75" customHeight="1">
      <c r="A179" s="473" t="s">
        <v>1038</v>
      </c>
      <c r="C179" s="473" t="s">
        <v>1039</v>
      </c>
      <c r="D179" s="473" t="s">
        <v>969</v>
      </c>
      <c r="E179" s="658" t="s">
        <v>975</v>
      </c>
      <c r="F179" s="658"/>
      <c r="G179" s="659" t="s">
        <v>1040</v>
      </c>
      <c r="H179" s="659"/>
      <c r="I179" s="660" t="s">
        <v>976</v>
      </c>
      <c r="J179" s="660"/>
      <c r="K179" s="660" t="s">
        <v>976</v>
      </c>
      <c r="L179" s="660"/>
    </row>
    <row r="180" spans="1:12" s="470" customFormat="1" ht="24.75" customHeight="1">
      <c r="A180" s="473"/>
      <c r="C180" s="473"/>
      <c r="D180" s="473"/>
      <c r="E180" s="410" t="s">
        <v>184</v>
      </c>
      <c r="F180" s="411" t="s">
        <v>343</v>
      </c>
      <c r="G180" s="410" t="s">
        <v>184</v>
      </c>
      <c r="H180" s="411" t="s">
        <v>343</v>
      </c>
      <c r="I180" s="410" t="s">
        <v>184</v>
      </c>
      <c r="J180" s="411" t="s">
        <v>343</v>
      </c>
      <c r="K180" s="410" t="s">
        <v>184</v>
      </c>
      <c r="L180" s="411" t="s">
        <v>343</v>
      </c>
    </row>
    <row r="181" spans="1:12" s="470" customFormat="1" ht="24.75" customHeight="1">
      <c r="A181" s="412"/>
      <c r="B181" s="412"/>
      <c r="C181" s="413"/>
      <c r="D181" s="413"/>
      <c r="E181" s="474" t="s">
        <v>232</v>
      </c>
      <c r="F181" s="474" t="s">
        <v>408</v>
      </c>
      <c r="G181" s="474" t="s">
        <v>232</v>
      </c>
      <c r="H181" s="474" t="s">
        <v>408</v>
      </c>
      <c r="I181" s="474" t="s">
        <v>232</v>
      </c>
      <c r="J181" s="474" t="s">
        <v>408</v>
      </c>
      <c r="K181" s="474" t="s">
        <v>232</v>
      </c>
      <c r="L181" s="474" t="s">
        <v>408</v>
      </c>
    </row>
    <row r="182" spans="1:12" ht="24.75" customHeight="1">
      <c r="A182" s="475">
        <v>85</v>
      </c>
      <c r="B182" s="433" t="s">
        <v>925</v>
      </c>
      <c r="C182" s="434" t="s">
        <v>926</v>
      </c>
      <c r="D182" s="450" t="s">
        <v>891</v>
      </c>
      <c r="E182" s="476">
        <v>55000</v>
      </c>
      <c r="F182" s="476">
        <v>55000</v>
      </c>
      <c r="G182" s="482">
        <v>5.45</v>
      </c>
      <c r="H182" s="482">
        <v>5.45</v>
      </c>
      <c r="I182" s="454">
        <v>3000000</v>
      </c>
      <c r="J182" s="454">
        <v>3000000</v>
      </c>
      <c r="K182" s="458">
        <v>0</v>
      </c>
      <c r="L182" s="458" t="s">
        <v>960</v>
      </c>
    </row>
    <row r="183" spans="1:12" ht="24.75" customHeight="1">
      <c r="A183" s="475">
        <v>86</v>
      </c>
      <c r="B183" s="433" t="s">
        <v>930</v>
      </c>
      <c r="C183" s="434" t="s">
        <v>931</v>
      </c>
      <c r="D183" s="450"/>
      <c r="E183" s="476"/>
      <c r="F183" s="476"/>
      <c r="G183" s="482"/>
      <c r="H183" s="482"/>
      <c r="I183" s="454"/>
      <c r="J183" s="454"/>
      <c r="K183" s="504"/>
      <c r="L183" s="504"/>
    </row>
    <row r="184" spans="1:12" ht="24.75" customHeight="1">
      <c r="A184" s="475"/>
      <c r="B184" s="416" t="s">
        <v>46</v>
      </c>
      <c r="C184" s="434" t="s">
        <v>932</v>
      </c>
      <c r="D184" s="450" t="s">
        <v>891</v>
      </c>
      <c r="E184" s="476">
        <v>56000</v>
      </c>
      <c r="F184" s="476">
        <v>56000</v>
      </c>
      <c r="G184" s="482">
        <v>7.14</v>
      </c>
      <c r="H184" s="482">
        <v>7.14</v>
      </c>
      <c r="I184" s="454">
        <v>4000000</v>
      </c>
      <c r="J184" s="454">
        <v>4000000</v>
      </c>
      <c r="K184" s="458">
        <v>0</v>
      </c>
      <c r="L184" s="458" t="s">
        <v>960</v>
      </c>
    </row>
    <row r="185" spans="1:12" ht="24.75" customHeight="1">
      <c r="A185" s="475">
        <v>87</v>
      </c>
      <c r="B185" s="433" t="s">
        <v>139</v>
      </c>
      <c r="C185" s="461" t="s">
        <v>803</v>
      </c>
      <c r="D185" s="450"/>
      <c r="E185" s="476"/>
      <c r="F185" s="476"/>
      <c r="G185" s="482"/>
      <c r="H185" s="482"/>
      <c r="I185" s="454"/>
      <c r="J185" s="454"/>
      <c r="K185" s="504"/>
      <c r="L185" s="504"/>
    </row>
    <row r="186" spans="1:12" ht="24.75" customHeight="1">
      <c r="A186" s="475"/>
      <c r="B186" s="416" t="s">
        <v>793</v>
      </c>
      <c r="C186" s="461" t="s">
        <v>904</v>
      </c>
      <c r="D186" s="450" t="s">
        <v>891</v>
      </c>
      <c r="E186" s="476">
        <v>20000</v>
      </c>
      <c r="F186" s="476">
        <v>20000</v>
      </c>
      <c r="G186" s="482">
        <v>15</v>
      </c>
      <c r="H186" s="482">
        <v>15</v>
      </c>
      <c r="I186" s="454">
        <v>8427000</v>
      </c>
      <c r="J186" s="454">
        <v>8427000</v>
      </c>
      <c r="K186" s="458">
        <v>1125000</v>
      </c>
      <c r="L186" s="458">
        <v>1875000</v>
      </c>
    </row>
    <row r="187" spans="1:12" ht="24.75" customHeight="1">
      <c r="A187" s="475">
        <v>88</v>
      </c>
      <c r="B187" s="436" t="s">
        <v>258</v>
      </c>
      <c r="C187" s="461" t="s">
        <v>804</v>
      </c>
      <c r="D187" s="450" t="s">
        <v>984</v>
      </c>
      <c r="E187" s="476">
        <v>100000</v>
      </c>
      <c r="F187" s="476">
        <v>100000</v>
      </c>
      <c r="G187" s="482">
        <v>3.5</v>
      </c>
      <c r="H187" s="482">
        <v>3.5</v>
      </c>
      <c r="I187" s="454">
        <v>3500000</v>
      </c>
      <c r="J187" s="454">
        <v>3500000</v>
      </c>
      <c r="K187" s="458">
        <v>105000</v>
      </c>
      <c r="L187" s="458">
        <v>105000</v>
      </c>
    </row>
    <row r="188" spans="1:12" ht="24.75" customHeight="1">
      <c r="A188" s="475">
        <v>92</v>
      </c>
      <c r="B188" s="436" t="s">
        <v>275</v>
      </c>
      <c r="E188" s="476"/>
      <c r="F188" s="476"/>
      <c r="G188" s="482"/>
      <c r="H188" s="482"/>
      <c r="I188" s="454"/>
      <c r="J188" s="454"/>
      <c r="K188" s="458"/>
      <c r="L188" s="458"/>
    </row>
    <row r="189" spans="1:12" ht="24.75" customHeight="1">
      <c r="A189" s="475">
        <v>89</v>
      </c>
      <c r="B189" s="436" t="s">
        <v>276</v>
      </c>
      <c r="C189" s="461" t="s">
        <v>4</v>
      </c>
      <c r="D189" s="450" t="s">
        <v>893</v>
      </c>
      <c r="E189" s="476">
        <v>50000</v>
      </c>
      <c r="F189" s="476">
        <v>50000</v>
      </c>
      <c r="G189" s="482">
        <v>7</v>
      </c>
      <c r="H189" s="482">
        <v>7</v>
      </c>
      <c r="I189" s="454">
        <v>3500000</v>
      </c>
      <c r="J189" s="454">
        <v>2100000</v>
      </c>
      <c r="K189" s="458">
        <v>0</v>
      </c>
      <c r="L189" s="458">
        <v>175000</v>
      </c>
    </row>
    <row r="190" spans="1:12" s="405" customFormat="1" ht="24.75" customHeight="1">
      <c r="A190" s="415">
        <v>90</v>
      </c>
      <c r="B190" s="433" t="s">
        <v>114</v>
      </c>
      <c r="C190" s="434" t="s">
        <v>115</v>
      </c>
      <c r="D190" s="450" t="s">
        <v>892</v>
      </c>
      <c r="E190" s="476">
        <v>100000</v>
      </c>
      <c r="F190" s="476">
        <v>100000</v>
      </c>
      <c r="G190" s="420">
        <v>15</v>
      </c>
      <c r="H190" s="420">
        <v>15</v>
      </c>
      <c r="I190" s="421">
        <v>15000000</v>
      </c>
      <c r="J190" s="421">
        <v>15000000</v>
      </c>
      <c r="K190" s="458">
        <v>0</v>
      </c>
      <c r="L190" s="458" t="s">
        <v>960</v>
      </c>
    </row>
    <row r="191" spans="1:12" s="405" customFormat="1" ht="24.75" customHeight="1">
      <c r="A191" s="415">
        <v>91</v>
      </c>
      <c r="B191" s="433" t="s">
        <v>754</v>
      </c>
      <c r="C191" s="434" t="s">
        <v>371</v>
      </c>
      <c r="D191" s="450" t="s">
        <v>980</v>
      </c>
      <c r="E191" s="476">
        <v>100000</v>
      </c>
      <c r="F191" s="476">
        <v>30000</v>
      </c>
      <c r="G191" s="420">
        <v>9</v>
      </c>
      <c r="H191" s="420">
        <v>17</v>
      </c>
      <c r="I191" s="421">
        <v>9000000</v>
      </c>
      <c r="J191" s="421">
        <v>5100000</v>
      </c>
      <c r="K191" s="458">
        <v>0</v>
      </c>
      <c r="L191" s="458" t="s">
        <v>960</v>
      </c>
    </row>
    <row r="192" spans="1:12" s="405" customFormat="1" ht="24.75" customHeight="1">
      <c r="A192" s="415">
        <v>92</v>
      </c>
      <c r="B192" s="433" t="s">
        <v>832</v>
      </c>
      <c r="C192" s="434" t="s">
        <v>833</v>
      </c>
      <c r="D192" s="450" t="s">
        <v>978</v>
      </c>
      <c r="E192" s="476">
        <v>10000</v>
      </c>
      <c r="F192" s="476">
        <v>10000</v>
      </c>
      <c r="G192" s="420">
        <v>10</v>
      </c>
      <c r="H192" s="420">
        <v>10</v>
      </c>
      <c r="I192" s="421">
        <v>1000000</v>
      </c>
      <c r="J192" s="421">
        <v>1000000</v>
      </c>
      <c r="K192" s="458">
        <v>0</v>
      </c>
      <c r="L192" s="458" t="s">
        <v>960</v>
      </c>
    </row>
    <row r="193" spans="1:12" s="405" customFormat="1" ht="24.75" customHeight="1">
      <c r="A193" s="415">
        <v>93</v>
      </c>
      <c r="B193" s="433" t="s">
        <v>240</v>
      </c>
      <c r="C193" s="461" t="s">
        <v>934</v>
      </c>
      <c r="D193" s="450" t="s">
        <v>980</v>
      </c>
      <c r="E193" s="507" t="s">
        <v>117</v>
      </c>
      <c r="F193" s="507" t="s">
        <v>117</v>
      </c>
      <c r="G193" s="420">
        <v>18.33</v>
      </c>
      <c r="H193" s="420">
        <v>18.33</v>
      </c>
      <c r="I193" s="421">
        <v>1997600</v>
      </c>
      <c r="J193" s="421">
        <v>1997600</v>
      </c>
      <c r="K193" s="458">
        <v>0</v>
      </c>
      <c r="L193" s="458" t="s">
        <v>960</v>
      </c>
    </row>
    <row r="194" spans="1:12" s="405" customFormat="1" ht="24.75" customHeight="1">
      <c r="A194" s="415">
        <v>94</v>
      </c>
      <c r="B194" s="433" t="s">
        <v>241</v>
      </c>
      <c r="C194" s="461" t="s">
        <v>384</v>
      </c>
      <c r="D194" s="417"/>
      <c r="E194" s="476"/>
      <c r="F194" s="476"/>
      <c r="G194" s="420"/>
      <c r="H194" s="420"/>
      <c r="I194" s="421"/>
      <c r="J194" s="421"/>
      <c r="K194" s="421"/>
      <c r="L194" s="421"/>
    </row>
    <row r="195" spans="1:12" s="405" customFormat="1" ht="24.75" customHeight="1">
      <c r="A195" s="415"/>
      <c r="B195" s="433"/>
      <c r="C195" s="461" t="s">
        <v>383</v>
      </c>
      <c r="D195" s="417" t="s">
        <v>385</v>
      </c>
      <c r="E195" s="476">
        <v>39900</v>
      </c>
      <c r="F195" s="476">
        <v>39900</v>
      </c>
      <c r="G195" s="420">
        <v>12.53</v>
      </c>
      <c r="H195" s="420">
        <v>12.53</v>
      </c>
      <c r="I195" s="421">
        <v>5000000</v>
      </c>
      <c r="J195" s="421">
        <v>5000000</v>
      </c>
      <c r="K195" s="458">
        <v>0</v>
      </c>
      <c r="L195" s="421">
        <v>62655</v>
      </c>
    </row>
    <row r="196" spans="1:12" s="405" customFormat="1" ht="24.75" customHeight="1">
      <c r="A196" s="415">
        <v>95</v>
      </c>
      <c r="B196" s="433" t="s">
        <v>858</v>
      </c>
      <c r="C196" s="434" t="s">
        <v>859</v>
      </c>
      <c r="D196" s="417" t="s">
        <v>800</v>
      </c>
      <c r="E196" s="476">
        <v>20000</v>
      </c>
      <c r="F196" s="476">
        <v>20000</v>
      </c>
      <c r="G196" s="420">
        <v>10</v>
      </c>
      <c r="H196" s="420">
        <v>10</v>
      </c>
      <c r="I196" s="421">
        <v>2000000</v>
      </c>
      <c r="J196" s="421">
        <v>2000000</v>
      </c>
      <c r="K196" s="458">
        <v>0</v>
      </c>
      <c r="L196" s="458" t="s">
        <v>960</v>
      </c>
    </row>
    <row r="197" spans="1:12" s="405" customFormat="1" ht="24.75" customHeight="1">
      <c r="A197" s="415">
        <v>96</v>
      </c>
      <c r="B197" s="433" t="s">
        <v>755</v>
      </c>
      <c r="C197" s="434"/>
      <c r="D197" s="417"/>
      <c r="E197" s="476"/>
      <c r="F197" s="476"/>
      <c r="G197" s="420"/>
      <c r="H197" s="420"/>
      <c r="I197" s="421"/>
      <c r="J197" s="421"/>
      <c r="K197" s="417"/>
      <c r="L197" s="417"/>
    </row>
    <row r="198" spans="1:12" s="405" customFormat="1" ht="24.75" customHeight="1">
      <c r="A198" s="415"/>
      <c r="B198" s="433" t="s">
        <v>756</v>
      </c>
      <c r="C198" s="434" t="s">
        <v>372</v>
      </c>
      <c r="D198" s="417" t="s">
        <v>984</v>
      </c>
      <c r="E198" s="476">
        <v>900000</v>
      </c>
      <c r="F198" s="476">
        <v>900000</v>
      </c>
      <c r="G198" s="420">
        <v>4</v>
      </c>
      <c r="H198" s="420">
        <v>4</v>
      </c>
      <c r="I198" s="421">
        <v>36009900</v>
      </c>
      <c r="J198" s="421">
        <v>36009900</v>
      </c>
      <c r="K198" s="458">
        <v>0</v>
      </c>
      <c r="L198" s="458" t="s">
        <v>960</v>
      </c>
    </row>
    <row r="199" spans="1:12" s="405" customFormat="1" ht="24.75" customHeight="1">
      <c r="A199" s="415">
        <v>97</v>
      </c>
      <c r="B199" s="433" t="s">
        <v>401</v>
      </c>
      <c r="C199" s="434" t="s">
        <v>219</v>
      </c>
      <c r="D199" s="450" t="s">
        <v>896</v>
      </c>
      <c r="E199" s="476">
        <v>200000</v>
      </c>
      <c r="F199" s="476">
        <v>100000</v>
      </c>
      <c r="G199" s="420">
        <v>15</v>
      </c>
      <c r="H199" s="420">
        <v>15</v>
      </c>
      <c r="I199" s="421">
        <v>30000000</v>
      </c>
      <c r="J199" s="421">
        <v>15000000</v>
      </c>
      <c r="K199" s="458">
        <v>0</v>
      </c>
      <c r="L199" s="458" t="s">
        <v>960</v>
      </c>
    </row>
    <row r="200" spans="1:12" ht="24.75" customHeight="1">
      <c r="A200" s="415">
        <v>98</v>
      </c>
      <c r="B200" s="433" t="s">
        <v>457</v>
      </c>
      <c r="C200" s="434"/>
      <c r="D200" s="450"/>
      <c r="E200" s="476"/>
      <c r="F200" s="476"/>
      <c r="G200" s="420"/>
      <c r="H200" s="420"/>
      <c r="I200" s="421"/>
      <c r="J200" s="421"/>
      <c r="K200" s="458"/>
      <c r="L200" s="458"/>
    </row>
    <row r="201" spans="1:12" ht="24.75" customHeight="1">
      <c r="A201" s="415"/>
      <c r="B201" s="433" t="s">
        <v>458</v>
      </c>
      <c r="C201" s="434" t="s">
        <v>459</v>
      </c>
      <c r="D201" s="450" t="s">
        <v>980</v>
      </c>
      <c r="E201" s="507" t="s">
        <v>460</v>
      </c>
      <c r="F201" s="508" t="s">
        <v>460</v>
      </c>
      <c r="G201" s="420">
        <v>3.75</v>
      </c>
      <c r="H201" s="447">
        <v>3.75</v>
      </c>
      <c r="I201" s="421">
        <v>7655579.46</v>
      </c>
      <c r="J201" s="447">
        <v>6606995.5</v>
      </c>
      <c r="K201" s="458">
        <v>0</v>
      </c>
      <c r="L201" s="458" t="s">
        <v>960</v>
      </c>
    </row>
    <row r="202" spans="1:12" ht="24.75" customHeight="1">
      <c r="A202" s="415">
        <v>99</v>
      </c>
      <c r="B202" s="433" t="s">
        <v>461</v>
      </c>
      <c r="C202" s="434" t="s">
        <v>462</v>
      </c>
      <c r="D202" s="450" t="s">
        <v>892</v>
      </c>
      <c r="E202" s="476">
        <v>697000</v>
      </c>
      <c r="F202" s="509">
        <v>70000</v>
      </c>
      <c r="G202" s="420">
        <v>9</v>
      </c>
      <c r="H202" s="447">
        <v>9</v>
      </c>
      <c r="I202" s="421">
        <v>62730000</v>
      </c>
      <c r="J202" s="447">
        <v>6300000</v>
      </c>
      <c r="K202" s="458">
        <v>0</v>
      </c>
      <c r="L202" s="458" t="s">
        <v>960</v>
      </c>
    </row>
    <row r="203" spans="1:12" ht="24.75" customHeight="1">
      <c r="A203" s="450"/>
      <c r="B203" s="510" t="s">
        <v>463</v>
      </c>
      <c r="D203" s="450"/>
      <c r="E203" s="450"/>
      <c r="F203" s="450"/>
      <c r="I203" s="511">
        <f>SUM(I32:I202)</f>
        <v>1350529194.32</v>
      </c>
      <c r="J203" s="511">
        <f>SUM(J32:J202)</f>
        <v>1345191491.36</v>
      </c>
      <c r="K203" s="511">
        <f>SUM(K32:K202)</f>
        <v>115191301.17</v>
      </c>
      <c r="L203" s="511">
        <f>SUM(L32:L202)</f>
        <v>105550527.79</v>
      </c>
    </row>
    <row r="204" spans="1:12" ht="24.75" customHeight="1">
      <c r="A204" s="450"/>
      <c r="B204" s="453" t="s">
        <v>118</v>
      </c>
      <c r="D204" s="450"/>
      <c r="E204" s="450"/>
      <c r="F204" s="450"/>
      <c r="I204" s="458">
        <v>0</v>
      </c>
      <c r="J204" s="453">
        <v>-4500000</v>
      </c>
      <c r="K204" s="458" t="s">
        <v>960</v>
      </c>
      <c r="L204" s="458" t="s">
        <v>960</v>
      </c>
    </row>
    <row r="205" spans="2:12" ht="24.75" customHeight="1">
      <c r="B205" s="453" t="s">
        <v>84</v>
      </c>
      <c r="D205" s="450"/>
      <c r="E205" s="450"/>
      <c r="F205" s="450"/>
      <c r="I205" s="471">
        <f>-245243678.85</f>
        <v>-245243678.85</v>
      </c>
      <c r="J205" s="471">
        <v>-311916277.96000004</v>
      </c>
      <c r="K205" s="458" t="s">
        <v>960</v>
      </c>
      <c r="L205" s="458" t="s">
        <v>960</v>
      </c>
    </row>
    <row r="206" spans="2:12" ht="24.75" customHeight="1" thickBot="1">
      <c r="B206" s="402" t="s">
        <v>130</v>
      </c>
      <c r="D206" s="450"/>
      <c r="E206" s="450"/>
      <c r="F206" s="450"/>
      <c r="I206" s="480">
        <f>SUM(I203:I205)</f>
        <v>1105285515.47</v>
      </c>
      <c r="J206" s="480">
        <f>SUM(J203:J205)</f>
        <v>1028775213.3999999</v>
      </c>
      <c r="K206" s="480">
        <f>SUM(K203:K205)</f>
        <v>115191301.17</v>
      </c>
      <c r="L206" s="480">
        <f>SUM(L203:L205)</f>
        <v>105550527.79</v>
      </c>
    </row>
    <row r="207" spans="2:12" ht="24.75" customHeight="1" thickBot="1" thickTop="1">
      <c r="B207" s="512" t="s">
        <v>85</v>
      </c>
      <c r="E207" s="473"/>
      <c r="F207" s="473"/>
      <c r="I207" s="513">
        <f>+I30+I206</f>
        <v>3590965140.1499996</v>
      </c>
      <c r="J207" s="513">
        <f>+J30+J206</f>
        <v>4197028726.1400003</v>
      </c>
      <c r="K207" s="513">
        <f>+K30+K206</f>
        <v>210934107.49</v>
      </c>
      <c r="L207" s="513">
        <f>+L30+L206</f>
        <v>200565154.04000002</v>
      </c>
    </row>
    <row r="208" ht="24.75" customHeight="1" thickTop="1">
      <c r="C208" s="402" t="s">
        <v>1030</v>
      </c>
    </row>
    <row r="209" spans="3:7" ht="24.75" customHeight="1">
      <c r="C209" s="402" t="s">
        <v>365</v>
      </c>
      <c r="G209" s="402" t="s">
        <v>1031</v>
      </c>
    </row>
    <row r="210" spans="3:7" ht="24.75" customHeight="1">
      <c r="C210" s="402" t="s">
        <v>949</v>
      </c>
      <c r="G210" s="402" t="s">
        <v>1033</v>
      </c>
    </row>
    <row r="211" spans="3:7" ht="24.75" customHeight="1">
      <c r="C211" s="402" t="s">
        <v>1032</v>
      </c>
      <c r="G211" s="402" t="s">
        <v>888</v>
      </c>
    </row>
    <row r="214" ht="24.75" customHeight="1">
      <c r="G214" s="54"/>
    </row>
    <row r="215" spans="1:12" s="442" customFormat="1" ht="24.75" customHeight="1">
      <c r="A215" s="440" t="s">
        <v>673</v>
      </c>
      <c r="B215" s="441"/>
      <c r="C215" s="441"/>
      <c r="D215" s="441"/>
      <c r="E215" s="441"/>
      <c r="F215" s="441"/>
      <c r="G215" s="441"/>
      <c r="H215" s="441"/>
      <c r="I215" s="441"/>
      <c r="J215" s="441"/>
      <c r="K215" s="441"/>
      <c r="L215" s="441"/>
    </row>
    <row r="216" spans="1:12" ht="24.75" customHeight="1">
      <c r="A216" s="441" t="s">
        <v>672</v>
      </c>
      <c r="B216" s="441"/>
      <c r="C216" s="441"/>
      <c r="D216" s="441"/>
      <c r="E216" s="441"/>
      <c r="F216" s="441"/>
      <c r="G216" s="441"/>
      <c r="H216" s="441"/>
      <c r="I216" s="441"/>
      <c r="J216" s="441"/>
      <c r="K216" s="441"/>
      <c r="L216" s="441"/>
    </row>
    <row r="217" ht="24.75" customHeight="1">
      <c r="A217" s="450"/>
    </row>
    <row r="218" ht="24.75" customHeight="1">
      <c r="A218" s="450"/>
    </row>
    <row r="219" ht="24.75" customHeight="1">
      <c r="A219" s="450"/>
    </row>
    <row r="220" ht="24.75" customHeight="1">
      <c r="A220" s="450"/>
    </row>
    <row r="221" ht="24.75" customHeight="1">
      <c r="A221" s="450"/>
    </row>
    <row r="222" ht="24.75" customHeight="1">
      <c r="A222" s="450"/>
    </row>
    <row r="223" ht="24.75" customHeight="1">
      <c r="A223" s="450"/>
    </row>
    <row r="224" ht="24.75" customHeight="1">
      <c r="A224" s="450"/>
    </row>
    <row r="225" ht="24.75" customHeight="1">
      <c r="A225" s="450"/>
    </row>
    <row r="226" ht="24.75" customHeight="1">
      <c r="A226" s="450"/>
    </row>
    <row r="227" ht="24.75" customHeight="1">
      <c r="A227" s="450"/>
    </row>
    <row r="228" ht="24.75" customHeight="1">
      <c r="A228" s="450"/>
    </row>
    <row r="229" ht="24.75" customHeight="1">
      <c r="A229" s="450"/>
    </row>
    <row r="230" ht="24.75" customHeight="1">
      <c r="A230" s="450"/>
    </row>
    <row r="231" ht="24.75" customHeight="1">
      <c r="A231" s="450"/>
    </row>
    <row r="232" ht="24.75" customHeight="1">
      <c r="A232" s="450"/>
    </row>
    <row r="233" ht="24.75" customHeight="1">
      <c r="A233" s="450"/>
    </row>
    <row r="234" ht="24.75" customHeight="1">
      <c r="A234" s="450"/>
    </row>
    <row r="235" ht="24.75" customHeight="1">
      <c r="A235" s="450"/>
    </row>
    <row r="236" ht="24.75" customHeight="1">
      <c r="A236" s="450"/>
    </row>
    <row r="237" ht="24.75" customHeight="1">
      <c r="A237" s="450"/>
    </row>
    <row r="238" ht="24.75" customHeight="1">
      <c r="A238" s="450"/>
    </row>
    <row r="239" ht="24.75" customHeight="1">
      <c r="A239" s="450"/>
    </row>
    <row r="240" ht="24.75" customHeight="1">
      <c r="A240" s="450"/>
    </row>
    <row r="241" ht="24.75" customHeight="1">
      <c r="A241" s="450"/>
    </row>
    <row r="242" ht="24.75" customHeight="1">
      <c r="A242" s="450"/>
    </row>
    <row r="243" ht="24.75" customHeight="1">
      <c r="A243" s="450"/>
    </row>
    <row r="244" ht="24.75" customHeight="1">
      <c r="A244" s="450"/>
    </row>
    <row r="245" ht="24.75" customHeight="1">
      <c r="A245" s="450"/>
    </row>
    <row r="246" ht="24.75" customHeight="1">
      <c r="A246" s="450"/>
    </row>
    <row r="247" ht="24.75" customHeight="1">
      <c r="A247" s="450"/>
    </row>
    <row r="248" ht="24.75" customHeight="1">
      <c r="A248" s="450"/>
    </row>
    <row r="249" ht="24.75" customHeight="1">
      <c r="A249" s="450"/>
    </row>
    <row r="250" ht="24.75" customHeight="1">
      <c r="A250" s="450"/>
    </row>
    <row r="251" ht="24.75" customHeight="1">
      <c r="A251" s="450"/>
    </row>
    <row r="252" ht="24.75" customHeight="1">
      <c r="A252" s="450"/>
    </row>
    <row r="253" ht="24.75" customHeight="1">
      <c r="A253" s="450"/>
    </row>
    <row r="254" ht="24.75" customHeight="1">
      <c r="A254" s="450"/>
    </row>
    <row r="255" ht="24.75" customHeight="1">
      <c r="A255" s="450"/>
    </row>
    <row r="256" ht="24.75" customHeight="1">
      <c r="A256" s="450"/>
    </row>
    <row r="257" ht="24.75" customHeight="1">
      <c r="A257" s="450"/>
    </row>
    <row r="258" ht="24.75" customHeight="1">
      <c r="A258" s="450"/>
    </row>
    <row r="259" ht="24.75" customHeight="1">
      <c r="A259" s="450"/>
    </row>
    <row r="260" ht="24.75" customHeight="1">
      <c r="A260" s="450"/>
    </row>
    <row r="261" ht="24.75" customHeight="1">
      <c r="A261" s="450"/>
    </row>
    <row r="262" ht="24.75" customHeight="1">
      <c r="A262" s="450"/>
    </row>
    <row r="263" ht="24.75" customHeight="1">
      <c r="A263" s="450"/>
    </row>
    <row r="264" ht="24.75" customHeight="1">
      <c r="A264" s="450"/>
    </row>
    <row r="265" ht="24.75" customHeight="1">
      <c r="A265" s="450"/>
    </row>
    <row r="266" ht="24.75" customHeight="1">
      <c r="A266" s="450"/>
    </row>
    <row r="267" ht="24.75" customHeight="1">
      <c r="A267" s="450"/>
    </row>
    <row r="268" ht="24.75" customHeight="1">
      <c r="A268" s="450"/>
    </row>
    <row r="269" ht="24.75" customHeight="1">
      <c r="A269" s="450"/>
    </row>
    <row r="270" ht="24.75" customHeight="1">
      <c r="A270" s="450"/>
    </row>
    <row r="271" ht="24.75" customHeight="1">
      <c r="A271" s="450"/>
    </row>
    <row r="272" ht="24.75" customHeight="1">
      <c r="A272" s="450"/>
    </row>
    <row r="273" ht="24.75" customHeight="1">
      <c r="A273" s="450"/>
    </row>
    <row r="274" ht="24.75" customHeight="1">
      <c r="A274" s="450"/>
    </row>
    <row r="275" ht="24.75" customHeight="1">
      <c r="A275" s="450"/>
    </row>
    <row r="276" ht="24.75" customHeight="1">
      <c r="A276" s="450"/>
    </row>
    <row r="277" ht="24.75" customHeight="1">
      <c r="A277" s="450"/>
    </row>
    <row r="278" ht="24.75" customHeight="1">
      <c r="A278" s="450"/>
    </row>
    <row r="279" ht="24.75" customHeight="1">
      <c r="A279" s="450"/>
    </row>
    <row r="280" ht="24.75" customHeight="1">
      <c r="A280" s="450"/>
    </row>
    <row r="281" ht="24.75" customHeight="1">
      <c r="A281" s="450"/>
    </row>
    <row r="282" ht="24.75" customHeight="1">
      <c r="A282" s="450"/>
    </row>
    <row r="283" ht="24.75" customHeight="1">
      <c r="A283" s="450"/>
    </row>
    <row r="284" ht="24.75" customHeight="1">
      <c r="A284" s="450"/>
    </row>
    <row r="285" ht="24.75" customHeight="1">
      <c r="A285" s="450"/>
    </row>
    <row r="286" ht="24.75" customHeight="1">
      <c r="A286" s="450"/>
    </row>
    <row r="287" ht="24.75" customHeight="1">
      <c r="A287" s="450"/>
    </row>
    <row r="288" ht="24.75" customHeight="1">
      <c r="A288" s="450"/>
    </row>
    <row r="289" ht="24.75" customHeight="1">
      <c r="A289" s="450"/>
    </row>
    <row r="290" ht="24.75" customHeight="1">
      <c r="A290" s="450"/>
    </row>
    <row r="291" ht="24.75" customHeight="1">
      <c r="A291" s="450"/>
    </row>
    <row r="292" ht="24.75" customHeight="1">
      <c r="A292" s="450"/>
    </row>
    <row r="293" ht="24.75" customHeight="1">
      <c r="A293" s="450"/>
    </row>
    <row r="294" ht="24.75" customHeight="1">
      <c r="A294" s="450"/>
    </row>
    <row r="295" ht="24.75" customHeight="1">
      <c r="A295" s="450"/>
    </row>
    <row r="296" ht="24.75" customHeight="1">
      <c r="A296" s="450"/>
    </row>
    <row r="297" ht="24.75" customHeight="1">
      <c r="A297" s="450"/>
    </row>
    <row r="298" ht="24.75" customHeight="1">
      <c r="A298" s="450"/>
    </row>
    <row r="299" ht="24.75" customHeight="1">
      <c r="A299" s="450"/>
    </row>
    <row r="300" ht="24.75" customHeight="1">
      <c r="A300" s="450"/>
    </row>
    <row r="301" ht="24.75" customHeight="1">
      <c r="A301" s="450"/>
    </row>
    <row r="302" ht="24.75" customHeight="1">
      <c r="A302" s="450"/>
    </row>
    <row r="303" ht="24.75" customHeight="1">
      <c r="A303" s="450"/>
    </row>
    <row r="304" ht="24.75" customHeight="1">
      <c r="A304" s="450"/>
    </row>
    <row r="305" ht="24.75" customHeight="1">
      <c r="A305" s="450"/>
    </row>
    <row r="306" ht="24.75" customHeight="1">
      <c r="A306" s="450"/>
    </row>
    <row r="307" ht="24.75" customHeight="1">
      <c r="A307" s="450"/>
    </row>
    <row r="308" ht="24.75" customHeight="1">
      <c r="A308" s="450"/>
    </row>
    <row r="309" ht="24.75" customHeight="1">
      <c r="A309" s="450"/>
    </row>
    <row r="310" ht="24.75" customHeight="1">
      <c r="A310" s="450"/>
    </row>
    <row r="311" ht="24.75" customHeight="1">
      <c r="A311" s="450"/>
    </row>
    <row r="312" ht="24.75" customHeight="1">
      <c r="A312" s="450"/>
    </row>
    <row r="313" ht="24.75" customHeight="1">
      <c r="A313" s="450"/>
    </row>
    <row r="314" ht="24.75" customHeight="1">
      <c r="A314" s="450"/>
    </row>
    <row r="315" ht="24.75" customHeight="1">
      <c r="A315" s="450"/>
    </row>
    <row r="316" ht="24.75" customHeight="1">
      <c r="A316" s="450"/>
    </row>
    <row r="317" ht="24.75" customHeight="1">
      <c r="A317" s="450"/>
    </row>
    <row r="318" ht="24.75" customHeight="1">
      <c r="A318" s="450"/>
    </row>
    <row r="319" ht="24.75" customHeight="1">
      <c r="A319" s="450"/>
    </row>
    <row r="320" ht="24.75" customHeight="1">
      <c r="A320" s="450"/>
    </row>
    <row r="321" ht="24.75" customHeight="1">
      <c r="A321" s="450"/>
    </row>
    <row r="322" ht="24.75" customHeight="1">
      <c r="A322" s="450"/>
    </row>
    <row r="323" ht="24.75" customHeight="1">
      <c r="A323" s="450"/>
    </row>
    <row r="324" ht="24.75" customHeight="1">
      <c r="A324" s="450"/>
    </row>
    <row r="325" ht="24.75" customHeight="1">
      <c r="A325" s="450"/>
    </row>
    <row r="326" ht="24.75" customHeight="1">
      <c r="A326" s="450"/>
    </row>
    <row r="327" ht="24.75" customHeight="1">
      <c r="A327" s="450"/>
    </row>
    <row r="328" ht="24.75" customHeight="1">
      <c r="A328" s="450"/>
    </row>
    <row r="329" ht="24.75" customHeight="1">
      <c r="A329" s="450"/>
    </row>
    <row r="330" ht="24.75" customHeight="1">
      <c r="A330" s="450"/>
    </row>
    <row r="331" ht="24.75" customHeight="1">
      <c r="A331" s="450"/>
    </row>
    <row r="332" ht="24.75" customHeight="1">
      <c r="A332" s="450"/>
    </row>
    <row r="333" ht="24.75" customHeight="1">
      <c r="A333" s="450"/>
    </row>
    <row r="334" ht="24.75" customHeight="1">
      <c r="A334" s="450"/>
    </row>
    <row r="335" ht="24.75" customHeight="1">
      <c r="A335" s="450"/>
    </row>
    <row r="336" ht="24.75" customHeight="1">
      <c r="A336" s="450"/>
    </row>
    <row r="337" ht="24.75" customHeight="1">
      <c r="A337" s="450"/>
    </row>
    <row r="338" ht="24.75" customHeight="1">
      <c r="A338" s="450"/>
    </row>
    <row r="339" ht="24.75" customHeight="1">
      <c r="A339" s="450"/>
    </row>
    <row r="340" ht="24.75" customHeight="1">
      <c r="A340" s="450"/>
    </row>
    <row r="341" ht="24.75" customHeight="1">
      <c r="A341" s="450"/>
    </row>
    <row r="342" ht="24.75" customHeight="1">
      <c r="A342" s="450"/>
    </row>
    <row r="343" ht="24.75" customHeight="1">
      <c r="A343" s="450"/>
    </row>
    <row r="344" ht="24.75" customHeight="1">
      <c r="A344" s="450"/>
    </row>
    <row r="345" ht="24.75" customHeight="1">
      <c r="A345" s="450"/>
    </row>
    <row r="346" ht="24.75" customHeight="1">
      <c r="A346" s="450"/>
    </row>
    <row r="347" ht="24.75" customHeight="1">
      <c r="A347" s="450"/>
    </row>
    <row r="348" ht="24.75" customHeight="1">
      <c r="A348" s="450"/>
    </row>
    <row r="349" ht="24.75" customHeight="1">
      <c r="A349" s="450"/>
    </row>
    <row r="350" ht="24.75" customHeight="1">
      <c r="A350" s="450"/>
    </row>
    <row r="351" ht="24.75" customHeight="1">
      <c r="A351" s="450"/>
    </row>
    <row r="352" ht="24.75" customHeight="1">
      <c r="A352" s="450"/>
    </row>
    <row r="353" ht="24.75" customHeight="1">
      <c r="A353" s="450"/>
    </row>
    <row r="354" ht="24.75" customHeight="1">
      <c r="A354" s="450"/>
    </row>
    <row r="355" ht="24.75" customHeight="1">
      <c r="A355" s="450"/>
    </row>
    <row r="356" ht="24.75" customHeight="1">
      <c r="A356" s="450"/>
    </row>
    <row r="357" ht="24.75" customHeight="1">
      <c r="A357" s="450"/>
    </row>
    <row r="358" ht="24.75" customHeight="1">
      <c r="A358" s="450"/>
    </row>
    <row r="359" ht="24.75" customHeight="1">
      <c r="A359" s="450"/>
    </row>
    <row r="360" ht="24.75" customHeight="1">
      <c r="A360" s="450"/>
    </row>
    <row r="361" ht="24.75" customHeight="1">
      <c r="A361" s="450"/>
    </row>
    <row r="362" ht="24.75" customHeight="1">
      <c r="A362" s="450"/>
    </row>
    <row r="363" ht="24.75" customHeight="1">
      <c r="A363" s="450"/>
    </row>
    <row r="364" ht="24.75" customHeight="1">
      <c r="A364" s="450"/>
    </row>
    <row r="365" ht="24.75" customHeight="1">
      <c r="A365" s="450"/>
    </row>
    <row r="366" ht="24.75" customHeight="1">
      <c r="A366" s="450"/>
    </row>
    <row r="367" ht="24.75" customHeight="1">
      <c r="A367" s="450"/>
    </row>
    <row r="368" ht="24.75" customHeight="1">
      <c r="A368" s="450"/>
    </row>
    <row r="369" ht="24.75" customHeight="1">
      <c r="A369" s="450"/>
    </row>
    <row r="370" ht="24.75" customHeight="1">
      <c r="A370" s="450"/>
    </row>
    <row r="371" ht="24.75" customHeight="1">
      <c r="A371" s="450"/>
    </row>
    <row r="372" ht="24.75" customHeight="1">
      <c r="A372" s="450"/>
    </row>
    <row r="373" ht="24.75" customHeight="1">
      <c r="A373" s="450"/>
    </row>
    <row r="374" ht="24.75" customHeight="1">
      <c r="A374" s="450"/>
    </row>
    <row r="375" ht="24.75" customHeight="1">
      <c r="A375" s="450"/>
    </row>
    <row r="376" ht="24.75" customHeight="1">
      <c r="A376" s="450"/>
    </row>
    <row r="377" ht="24.75" customHeight="1">
      <c r="A377" s="450"/>
    </row>
    <row r="378" ht="24.75" customHeight="1">
      <c r="A378" s="450"/>
    </row>
    <row r="379" ht="24.75" customHeight="1">
      <c r="A379" s="450"/>
    </row>
    <row r="380" ht="24.75" customHeight="1">
      <c r="A380" s="450"/>
    </row>
    <row r="381" ht="24.75" customHeight="1">
      <c r="A381" s="450"/>
    </row>
    <row r="382" ht="24.75" customHeight="1">
      <c r="A382" s="450"/>
    </row>
    <row r="383" ht="24.75" customHeight="1">
      <c r="A383" s="450"/>
    </row>
    <row r="384" ht="24.75" customHeight="1">
      <c r="A384" s="450"/>
    </row>
    <row r="385" ht="24.75" customHeight="1">
      <c r="A385" s="450"/>
    </row>
    <row r="386" ht="24.75" customHeight="1">
      <c r="A386" s="450"/>
    </row>
    <row r="387" ht="24.75" customHeight="1">
      <c r="A387" s="450"/>
    </row>
    <row r="388" ht="24.75" customHeight="1">
      <c r="A388" s="450"/>
    </row>
    <row r="389" ht="24.75" customHeight="1">
      <c r="A389" s="450"/>
    </row>
    <row r="390" ht="24.75" customHeight="1">
      <c r="A390" s="450"/>
    </row>
    <row r="391" ht="24.75" customHeight="1">
      <c r="A391" s="450"/>
    </row>
    <row r="392" ht="24.75" customHeight="1">
      <c r="A392" s="450"/>
    </row>
  </sheetData>
  <sheetProtection/>
  <mergeCells count="40">
    <mergeCell ref="E6:F6"/>
    <mergeCell ref="G6:H6"/>
    <mergeCell ref="I6:J6"/>
    <mergeCell ref="K6:L6"/>
    <mergeCell ref="E5:F5"/>
    <mergeCell ref="G5:H5"/>
    <mergeCell ref="I5:J5"/>
    <mergeCell ref="K5:L5"/>
    <mergeCell ref="E49:F49"/>
    <mergeCell ref="G49:H49"/>
    <mergeCell ref="I49:J49"/>
    <mergeCell ref="K49:L49"/>
    <mergeCell ref="E48:F48"/>
    <mergeCell ref="G48:H48"/>
    <mergeCell ref="I48:J48"/>
    <mergeCell ref="K48:L48"/>
    <mergeCell ref="E93:F93"/>
    <mergeCell ref="G93:H93"/>
    <mergeCell ref="I93:J93"/>
    <mergeCell ref="K93:L93"/>
    <mergeCell ref="E92:F92"/>
    <mergeCell ref="G92:H92"/>
    <mergeCell ref="I92:J92"/>
    <mergeCell ref="K92:L92"/>
    <mergeCell ref="E138:F138"/>
    <mergeCell ref="G138:H138"/>
    <mergeCell ref="I138:J138"/>
    <mergeCell ref="K138:L138"/>
    <mergeCell ref="E137:F137"/>
    <mergeCell ref="G137:H137"/>
    <mergeCell ref="I137:J137"/>
    <mergeCell ref="K137:L137"/>
    <mergeCell ref="E179:F179"/>
    <mergeCell ref="G179:H179"/>
    <mergeCell ref="I179:J179"/>
    <mergeCell ref="K179:L179"/>
    <mergeCell ref="E178:F178"/>
    <mergeCell ref="G178:H178"/>
    <mergeCell ref="I178:J178"/>
    <mergeCell ref="K178:L178"/>
  </mergeCells>
  <printOptions/>
  <pageMargins left="0.5511811023622047" right="0.1968503937007874" top="0.5905511811023623" bottom="0.1968503937007874" header="0.11811023622047245" footer="0.11811023622047245"/>
  <pageSetup horizontalDpi="600" verticalDpi="600" orientation="portrait" paperSize="9" scale="70" r:id="rId1"/>
  <rowBreaks count="4" manualBreakCount="4">
    <brk id="44" max="255" man="1"/>
    <brk id="88" max="11" man="1"/>
    <brk id="133" max="255" man="1"/>
    <brk id="17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9"/>
  <sheetViews>
    <sheetView tabSelected="1" zoomScale="85" zoomScaleNormal="85" zoomScaleSheetLayoutView="100" zoomScalePageLayoutView="0" workbookViewId="0" topLeftCell="A8">
      <selection activeCell="K64" sqref="K64"/>
    </sheetView>
  </sheetViews>
  <sheetFormatPr defaultColWidth="10.421875" defaultRowHeight="25.5" customHeight="1"/>
  <cols>
    <col min="1" max="1" width="4.57421875" style="405" customWidth="1"/>
    <col min="2" max="2" width="27.140625" style="405" customWidth="1"/>
    <col min="3" max="3" width="13.00390625" style="405" hidden="1" customWidth="1"/>
    <col min="4" max="4" width="15.00390625" style="405" hidden="1" customWidth="1"/>
    <col min="5" max="6" width="11.8515625" style="405" customWidth="1"/>
    <col min="7" max="8" width="9.00390625" style="405" customWidth="1"/>
    <col min="9" max="9" width="13.28125" style="405" customWidth="1"/>
    <col min="10" max="10" width="13.00390625" style="405" customWidth="1"/>
    <col min="11" max="11" width="11.00390625" style="405" bestFit="1" customWidth="1"/>
    <col min="12" max="12" width="10.421875" style="405" customWidth="1"/>
    <col min="13" max="13" width="1.57421875" style="405" customWidth="1"/>
    <col min="14" max="16384" width="10.421875" style="405" customWidth="1"/>
  </cols>
  <sheetData>
    <row r="1" spans="1:12" s="402" customFormat="1" ht="24.75" customHeight="1">
      <c r="A1" s="401" t="s">
        <v>354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s="402" customFormat="1" ht="24.7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ht="24.75" customHeight="1">
      <c r="A3" s="404" t="s">
        <v>643</v>
      </c>
    </row>
    <row r="4" ht="24.75" customHeight="1">
      <c r="A4" s="404" t="s">
        <v>644</v>
      </c>
    </row>
    <row r="5" spans="1:12" ht="24.75" customHeight="1">
      <c r="A5" s="406"/>
      <c r="B5" s="407" t="s">
        <v>948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</row>
    <row r="6" spans="1:12" s="409" customFormat="1" ht="24.75" customHeight="1">
      <c r="A6" s="408" t="s">
        <v>971</v>
      </c>
      <c r="B6" s="408" t="s">
        <v>1036</v>
      </c>
      <c r="C6" s="408" t="s">
        <v>990</v>
      </c>
      <c r="D6" s="408" t="s">
        <v>968</v>
      </c>
      <c r="E6" s="661" t="s">
        <v>972</v>
      </c>
      <c r="F6" s="661"/>
      <c r="G6" s="661" t="s">
        <v>1037</v>
      </c>
      <c r="H6" s="661"/>
      <c r="I6" s="661" t="s">
        <v>973</v>
      </c>
      <c r="J6" s="661"/>
      <c r="K6" s="661" t="s">
        <v>974</v>
      </c>
      <c r="L6" s="661"/>
    </row>
    <row r="7" spans="1:12" s="409" customFormat="1" ht="24.75" customHeight="1">
      <c r="A7" s="408" t="s">
        <v>1038</v>
      </c>
      <c r="C7" s="408" t="s">
        <v>1039</v>
      </c>
      <c r="D7" s="408" t="s">
        <v>969</v>
      </c>
      <c r="E7" s="662" t="s">
        <v>975</v>
      </c>
      <c r="F7" s="662"/>
      <c r="G7" s="662" t="s">
        <v>1040</v>
      </c>
      <c r="H7" s="662"/>
      <c r="I7" s="663" t="s">
        <v>976</v>
      </c>
      <c r="J7" s="663"/>
      <c r="K7" s="663" t="s">
        <v>976</v>
      </c>
      <c r="L7" s="663"/>
    </row>
    <row r="8" spans="1:12" s="409" customFormat="1" ht="24.75" customHeight="1">
      <c r="A8" s="408"/>
      <c r="C8" s="408"/>
      <c r="D8" s="408"/>
      <c r="E8" s="410" t="s">
        <v>184</v>
      </c>
      <c r="F8" s="411" t="s">
        <v>343</v>
      </c>
      <c r="G8" s="410" t="s">
        <v>184</v>
      </c>
      <c r="H8" s="411" t="s">
        <v>343</v>
      </c>
      <c r="I8" s="410" t="s">
        <v>184</v>
      </c>
      <c r="J8" s="411" t="s">
        <v>343</v>
      </c>
      <c r="K8" s="410" t="s">
        <v>184</v>
      </c>
      <c r="L8" s="411" t="s">
        <v>343</v>
      </c>
    </row>
    <row r="9" spans="1:12" s="402" customFormat="1" ht="24.75" customHeight="1">
      <c r="A9" s="412"/>
      <c r="B9" s="412"/>
      <c r="C9" s="413"/>
      <c r="D9" s="413"/>
      <c r="E9" s="414" t="s">
        <v>464</v>
      </c>
      <c r="F9" s="414" t="s">
        <v>408</v>
      </c>
      <c r="G9" s="414" t="s">
        <v>464</v>
      </c>
      <c r="H9" s="414" t="s">
        <v>408</v>
      </c>
      <c r="I9" s="414" t="s">
        <v>464</v>
      </c>
      <c r="J9" s="414" t="s">
        <v>408</v>
      </c>
      <c r="K9" s="414" t="s">
        <v>464</v>
      </c>
      <c r="L9" s="414" t="s">
        <v>408</v>
      </c>
    </row>
    <row r="10" spans="1:12" ht="24.75" customHeight="1">
      <c r="A10" s="415">
        <v>1</v>
      </c>
      <c r="B10" s="416" t="s">
        <v>817</v>
      </c>
      <c r="C10" s="417" t="s">
        <v>99</v>
      </c>
      <c r="D10" s="418"/>
      <c r="E10" s="419">
        <v>60000</v>
      </c>
      <c r="F10" s="419">
        <v>60000</v>
      </c>
      <c r="G10" s="420">
        <v>0.5</v>
      </c>
      <c r="H10" s="420">
        <v>0.5</v>
      </c>
      <c r="I10" s="421">
        <v>265320</v>
      </c>
      <c r="J10" s="421">
        <v>265320</v>
      </c>
      <c r="K10" s="422">
        <v>135000</v>
      </c>
      <c r="L10" s="423">
        <v>90000</v>
      </c>
    </row>
    <row r="11" spans="1:12" ht="24.75" customHeight="1">
      <c r="A11" s="415">
        <v>2</v>
      </c>
      <c r="B11" s="416" t="s">
        <v>100</v>
      </c>
      <c r="C11" s="424" t="s">
        <v>101</v>
      </c>
      <c r="D11" s="418"/>
      <c r="E11" s="419">
        <v>3000000</v>
      </c>
      <c r="F11" s="419">
        <v>3000000</v>
      </c>
      <c r="G11" s="420">
        <v>0.3</v>
      </c>
      <c r="H11" s="420">
        <v>0.3</v>
      </c>
      <c r="I11" s="421">
        <v>16727150</v>
      </c>
      <c r="J11" s="421">
        <v>16727150</v>
      </c>
      <c r="K11" s="422">
        <v>1368585</v>
      </c>
      <c r="L11" s="423">
        <v>1368585</v>
      </c>
    </row>
    <row r="12" spans="1:12" ht="24.75" customHeight="1">
      <c r="A12" s="415">
        <v>3</v>
      </c>
      <c r="B12" s="416" t="s">
        <v>102</v>
      </c>
      <c r="C12" s="417" t="s">
        <v>103</v>
      </c>
      <c r="D12" s="418"/>
      <c r="E12" s="419">
        <v>75000</v>
      </c>
      <c r="F12" s="419">
        <v>75000</v>
      </c>
      <c r="G12" s="420">
        <v>0.03</v>
      </c>
      <c r="H12" s="420">
        <v>0.03</v>
      </c>
      <c r="I12" s="421">
        <v>32940</v>
      </c>
      <c r="J12" s="421">
        <v>32940</v>
      </c>
      <c r="K12" s="422">
        <v>10800</v>
      </c>
      <c r="L12" s="423">
        <v>8640</v>
      </c>
    </row>
    <row r="13" spans="1:12" ht="24.75" customHeight="1">
      <c r="A13" s="415">
        <v>4</v>
      </c>
      <c r="B13" s="405" t="s">
        <v>105</v>
      </c>
      <c r="C13" s="417" t="s">
        <v>106</v>
      </c>
      <c r="D13" s="418"/>
      <c r="E13" s="419">
        <v>1746605</v>
      </c>
      <c r="F13" s="419">
        <v>1647740</v>
      </c>
      <c r="G13" s="420">
        <v>0.4</v>
      </c>
      <c r="H13" s="420">
        <v>0.4</v>
      </c>
      <c r="I13" s="425">
        <v>15214238.54</v>
      </c>
      <c r="J13" s="425">
        <v>8609338.54</v>
      </c>
      <c r="K13" s="426">
        <v>0</v>
      </c>
      <c r="L13" s="426">
        <v>0</v>
      </c>
    </row>
    <row r="14" spans="1:12" ht="24.75" customHeight="1">
      <c r="A14" s="415"/>
      <c r="B14" s="427" t="s">
        <v>83</v>
      </c>
      <c r="C14" s="417"/>
      <c r="I14" s="421">
        <f>SUM(I10:I13)</f>
        <v>32239648.54</v>
      </c>
      <c r="J14" s="421">
        <f>SUM(J10:J13)</f>
        <v>25634748.54</v>
      </c>
      <c r="K14" s="428">
        <f>SUM(K10:K13)</f>
        <v>1514385</v>
      </c>
      <c r="L14" s="421">
        <f>SUM(L10:L13)</f>
        <v>1467225</v>
      </c>
    </row>
    <row r="15" spans="1:12" ht="24.75" customHeight="1">
      <c r="A15" s="415"/>
      <c r="B15" s="429" t="s">
        <v>805</v>
      </c>
      <c r="I15" s="430">
        <v>25176735.96</v>
      </c>
      <c r="J15" s="430">
        <v>27044275.46</v>
      </c>
      <c r="K15" s="422">
        <v>0</v>
      </c>
      <c r="L15" s="426">
        <v>0</v>
      </c>
    </row>
    <row r="16" spans="1:12" ht="24.75" customHeight="1" thickBot="1">
      <c r="A16" s="415"/>
      <c r="B16" s="429" t="s">
        <v>107</v>
      </c>
      <c r="I16" s="431">
        <f>SUM(I14:I15)</f>
        <v>57416384.5</v>
      </c>
      <c r="J16" s="431">
        <f>SUM(J14:J15)</f>
        <v>52679024</v>
      </c>
      <c r="K16" s="432">
        <f>SUM(K14:K15)</f>
        <v>1514385</v>
      </c>
      <c r="L16" s="431">
        <f>SUM(L14:L15)</f>
        <v>1467225</v>
      </c>
    </row>
    <row r="17" ht="24.75" customHeight="1" thickTop="1">
      <c r="A17" s="404" t="s">
        <v>465</v>
      </c>
    </row>
    <row r="18" spans="1:2" ht="24.75" customHeight="1">
      <c r="A18" s="404"/>
      <c r="B18" s="429" t="s">
        <v>948</v>
      </c>
    </row>
    <row r="19" spans="1:3" ht="24.75" customHeight="1">
      <c r="A19" s="415">
        <v>5</v>
      </c>
      <c r="B19" s="433" t="s">
        <v>837</v>
      </c>
      <c r="C19" s="434" t="s">
        <v>838</v>
      </c>
    </row>
    <row r="20" spans="1:12" ht="24.75" customHeight="1">
      <c r="A20" s="415"/>
      <c r="B20" s="416" t="s">
        <v>839</v>
      </c>
      <c r="C20" s="434" t="s">
        <v>840</v>
      </c>
      <c r="E20" s="420">
        <v>0</v>
      </c>
      <c r="F20" s="419">
        <v>80000</v>
      </c>
      <c r="G20" s="420">
        <v>0</v>
      </c>
      <c r="H20" s="420">
        <v>9.75</v>
      </c>
      <c r="I20" s="421">
        <v>0</v>
      </c>
      <c r="J20" s="421">
        <v>7800000</v>
      </c>
      <c r="K20" s="417" t="s">
        <v>1034</v>
      </c>
      <c r="L20" s="417" t="s">
        <v>1034</v>
      </c>
    </row>
    <row r="21" spans="1:12" ht="24.75" customHeight="1">
      <c r="A21" s="415">
        <v>6</v>
      </c>
      <c r="B21" s="433" t="s">
        <v>851</v>
      </c>
      <c r="C21" s="434" t="s">
        <v>852</v>
      </c>
      <c r="E21" s="419">
        <v>10000</v>
      </c>
      <c r="F21" s="419">
        <v>10000</v>
      </c>
      <c r="G21" s="420">
        <v>3.5</v>
      </c>
      <c r="H21" s="420">
        <v>3.5</v>
      </c>
      <c r="I21" s="421">
        <v>1435000</v>
      </c>
      <c r="J21" s="421">
        <v>1435000</v>
      </c>
      <c r="K21" s="417">
        <v>87500</v>
      </c>
      <c r="L21" s="421">
        <v>77000</v>
      </c>
    </row>
    <row r="22" spans="1:12" ht="24.75" customHeight="1">
      <c r="A22" s="415">
        <v>7</v>
      </c>
      <c r="B22" s="433" t="s">
        <v>239</v>
      </c>
      <c r="C22" s="434"/>
      <c r="E22" s="419"/>
      <c r="F22" s="419"/>
      <c r="G22" s="420"/>
      <c r="H22" s="420"/>
      <c r="I22" s="421"/>
      <c r="J22" s="421"/>
      <c r="K22" s="417"/>
      <c r="L22" s="417"/>
    </row>
    <row r="23" spans="2:12" ht="24.75" customHeight="1">
      <c r="B23" s="416" t="s">
        <v>39</v>
      </c>
      <c r="C23" s="434" t="s">
        <v>857</v>
      </c>
      <c r="E23" s="419">
        <v>130000</v>
      </c>
      <c r="F23" s="419">
        <v>130000</v>
      </c>
      <c r="G23" s="420">
        <v>3.85</v>
      </c>
      <c r="H23" s="420">
        <v>3.85</v>
      </c>
      <c r="I23" s="421">
        <v>5000000</v>
      </c>
      <c r="J23" s="421">
        <v>5000000</v>
      </c>
      <c r="K23" s="417" t="s">
        <v>1034</v>
      </c>
      <c r="L23" s="417" t="s">
        <v>1034</v>
      </c>
    </row>
    <row r="24" spans="1:12" ht="24.75" customHeight="1">
      <c r="A24" s="415">
        <v>8</v>
      </c>
      <c r="B24" s="433" t="s">
        <v>823</v>
      </c>
      <c r="C24" s="434"/>
      <c r="E24" s="419">
        <v>60000</v>
      </c>
      <c r="F24" s="419">
        <v>60000</v>
      </c>
      <c r="G24" s="435">
        <v>0.004</v>
      </c>
      <c r="H24" s="435">
        <v>0.004</v>
      </c>
      <c r="I24" s="421">
        <v>16251010</v>
      </c>
      <c r="J24" s="421">
        <v>16251010</v>
      </c>
      <c r="K24" s="417" t="s">
        <v>1034</v>
      </c>
      <c r="L24" s="417" t="s">
        <v>1034</v>
      </c>
    </row>
    <row r="25" spans="1:12" ht="24.75" customHeight="1">
      <c r="A25" s="415">
        <v>9</v>
      </c>
      <c r="B25" s="433" t="s">
        <v>860</v>
      </c>
      <c r="C25" s="436" t="s">
        <v>861</v>
      </c>
      <c r="E25" s="419">
        <v>780000</v>
      </c>
      <c r="F25" s="419">
        <v>780000</v>
      </c>
      <c r="G25" s="420">
        <v>0.58</v>
      </c>
      <c r="H25" s="420">
        <v>0.58</v>
      </c>
      <c r="I25" s="421">
        <v>4500000</v>
      </c>
      <c r="J25" s="421">
        <v>4500000</v>
      </c>
      <c r="K25" s="417">
        <v>675000</v>
      </c>
      <c r="L25" s="421">
        <v>540000</v>
      </c>
    </row>
    <row r="26" spans="1:6" ht="24.75" customHeight="1">
      <c r="A26" s="415">
        <v>10</v>
      </c>
      <c r="B26" s="433" t="s">
        <v>862</v>
      </c>
      <c r="C26" s="417" t="s">
        <v>78</v>
      </c>
      <c r="D26" s="437"/>
      <c r="E26" s="419"/>
      <c r="F26" s="419"/>
    </row>
    <row r="27" spans="1:12" ht="24.75" customHeight="1">
      <c r="A27" s="415"/>
      <c r="B27" s="416" t="s">
        <v>39</v>
      </c>
      <c r="C27" s="417"/>
      <c r="D27" s="437"/>
      <c r="E27" s="419">
        <v>200000</v>
      </c>
      <c r="F27" s="419">
        <v>200000</v>
      </c>
      <c r="G27" s="420">
        <v>0.98</v>
      </c>
      <c r="H27" s="420">
        <v>0.98</v>
      </c>
      <c r="I27" s="421">
        <v>1950000</v>
      </c>
      <c r="J27" s="421">
        <v>1950000</v>
      </c>
      <c r="K27" s="417" t="s">
        <v>1034</v>
      </c>
      <c r="L27" s="417" t="s">
        <v>1034</v>
      </c>
    </row>
    <row r="28" spans="1:10" ht="24.75" customHeight="1">
      <c r="A28" s="415">
        <v>11</v>
      </c>
      <c r="B28" s="433" t="s">
        <v>878</v>
      </c>
      <c r="C28" s="417" t="s">
        <v>879</v>
      </c>
      <c r="D28" s="437"/>
      <c r="E28" s="419"/>
      <c r="F28" s="419"/>
      <c r="G28" s="420"/>
      <c r="H28" s="420"/>
      <c r="I28" s="421"/>
      <c r="J28" s="421"/>
    </row>
    <row r="29" spans="2:12" ht="24.75" customHeight="1">
      <c r="B29" s="416" t="s">
        <v>880</v>
      </c>
      <c r="C29" s="417" t="s">
        <v>881</v>
      </c>
      <c r="D29" s="437"/>
      <c r="E29" s="419">
        <v>35000</v>
      </c>
      <c r="F29" s="419">
        <v>35000</v>
      </c>
      <c r="G29" s="420">
        <v>9.79</v>
      </c>
      <c r="H29" s="420">
        <v>9.79</v>
      </c>
      <c r="I29" s="421">
        <v>3427500</v>
      </c>
      <c r="J29" s="421">
        <v>3427500</v>
      </c>
      <c r="K29" s="417" t="s">
        <v>1034</v>
      </c>
      <c r="L29" s="421">
        <v>980265</v>
      </c>
    </row>
    <row r="30" spans="1:12" ht="24.75" customHeight="1">
      <c r="A30" s="415">
        <v>12</v>
      </c>
      <c r="B30" s="433" t="s">
        <v>806</v>
      </c>
      <c r="C30" s="417" t="s">
        <v>897</v>
      </c>
      <c r="D30" s="437"/>
      <c r="E30" s="419">
        <v>18000</v>
      </c>
      <c r="F30" s="419">
        <v>18000</v>
      </c>
      <c r="G30" s="420">
        <v>3.78</v>
      </c>
      <c r="H30" s="420">
        <v>3.78</v>
      </c>
      <c r="I30" s="421">
        <v>680000</v>
      </c>
      <c r="J30" s="421">
        <v>680000</v>
      </c>
      <c r="K30" s="417" t="s">
        <v>1034</v>
      </c>
      <c r="L30" s="417" t="s">
        <v>1034</v>
      </c>
    </row>
    <row r="31" spans="1:12" ht="24.75" customHeight="1">
      <c r="A31" s="415">
        <v>13</v>
      </c>
      <c r="B31" s="433" t="s">
        <v>742</v>
      </c>
      <c r="C31" s="417" t="s">
        <v>897</v>
      </c>
      <c r="D31" s="437"/>
      <c r="E31" s="419">
        <v>35000</v>
      </c>
      <c r="F31" s="419">
        <v>35000</v>
      </c>
      <c r="G31" s="420">
        <v>3.83</v>
      </c>
      <c r="H31" s="420">
        <v>3.83</v>
      </c>
      <c r="I31" s="421">
        <v>1340000</v>
      </c>
      <c r="J31" s="421">
        <v>1340000</v>
      </c>
      <c r="K31" s="417">
        <v>670000</v>
      </c>
      <c r="L31" s="421">
        <v>402000</v>
      </c>
    </row>
    <row r="32" spans="1:12" ht="24.75" customHeight="1">
      <c r="A32" s="415">
        <v>14</v>
      </c>
      <c r="B32" s="433" t="s">
        <v>898</v>
      </c>
      <c r="C32" s="417" t="s">
        <v>899</v>
      </c>
      <c r="D32" s="437"/>
      <c r="E32" s="419">
        <v>220000</v>
      </c>
      <c r="F32" s="419">
        <v>220000</v>
      </c>
      <c r="G32" s="420">
        <v>3.07</v>
      </c>
      <c r="H32" s="420">
        <v>3.07</v>
      </c>
      <c r="I32" s="421">
        <v>6495300</v>
      </c>
      <c r="J32" s="421">
        <v>6495300</v>
      </c>
      <c r="K32" s="417" t="s">
        <v>1034</v>
      </c>
      <c r="L32" s="417" t="s">
        <v>1034</v>
      </c>
    </row>
    <row r="33" spans="1:12" ht="24.75" customHeight="1">
      <c r="A33" s="415">
        <v>15</v>
      </c>
      <c r="B33" s="433" t="s">
        <v>807</v>
      </c>
      <c r="C33" s="417" t="s">
        <v>900</v>
      </c>
      <c r="D33" s="437"/>
      <c r="E33" s="419">
        <v>200539</v>
      </c>
      <c r="F33" s="419">
        <v>200539</v>
      </c>
      <c r="G33" s="438">
        <v>0.002</v>
      </c>
      <c r="H33" s="438">
        <v>0.002</v>
      </c>
      <c r="I33" s="421">
        <v>4100000</v>
      </c>
      <c r="J33" s="421">
        <v>4100000</v>
      </c>
      <c r="K33" s="417" t="s">
        <v>1034</v>
      </c>
      <c r="L33" s="417" t="s">
        <v>1034</v>
      </c>
    </row>
    <row r="34" spans="1:12" ht="25.5" customHeight="1">
      <c r="A34" s="415">
        <v>16</v>
      </c>
      <c r="B34" s="433" t="s">
        <v>905</v>
      </c>
      <c r="C34" s="417" t="s">
        <v>906</v>
      </c>
      <c r="D34" s="437"/>
      <c r="E34" s="419">
        <v>450000</v>
      </c>
      <c r="F34" s="419">
        <v>450000</v>
      </c>
      <c r="G34" s="420">
        <v>0.44</v>
      </c>
      <c r="H34" s="420">
        <v>0.44</v>
      </c>
      <c r="I34" s="421">
        <v>3000000</v>
      </c>
      <c r="J34" s="421">
        <v>3000000</v>
      </c>
      <c r="K34" s="417" t="s">
        <v>1034</v>
      </c>
      <c r="L34" s="417" t="s">
        <v>1034</v>
      </c>
    </row>
    <row r="35" spans="1:12" ht="24.75" customHeight="1">
      <c r="A35" s="415"/>
      <c r="B35" s="433"/>
      <c r="C35" s="417"/>
      <c r="D35" s="437"/>
      <c r="E35" s="419"/>
      <c r="F35" s="419"/>
      <c r="G35" s="438"/>
      <c r="H35" s="438"/>
      <c r="I35" s="421"/>
      <c r="J35" s="421"/>
      <c r="K35" s="417"/>
      <c r="L35" s="417"/>
    </row>
    <row r="36" spans="1:12" ht="24.75" customHeight="1">
      <c r="A36" s="415"/>
      <c r="B36" s="433"/>
      <c r="C36" s="417"/>
      <c r="D36" s="437"/>
      <c r="E36" s="419"/>
      <c r="F36" s="419"/>
      <c r="G36" s="438"/>
      <c r="H36" s="438"/>
      <c r="I36" s="421"/>
      <c r="J36" s="421"/>
      <c r="K36" s="417"/>
      <c r="L36" s="417"/>
    </row>
    <row r="37" spans="2:12" ht="24.75" customHeight="1">
      <c r="B37" s="437"/>
      <c r="C37" s="417"/>
      <c r="E37" s="421"/>
      <c r="F37" s="439"/>
      <c r="G37" s="421"/>
      <c r="H37" s="420"/>
      <c r="I37" s="421"/>
      <c r="J37" s="421"/>
      <c r="K37" s="417"/>
      <c r="L37" s="417"/>
    </row>
    <row r="38" spans="1:12" ht="24.75" customHeight="1">
      <c r="A38" s="440" t="s">
        <v>673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</row>
    <row r="39" spans="1:13" s="442" customFormat="1" ht="24.75" customHeight="1">
      <c r="A39" s="441" t="s">
        <v>672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0"/>
    </row>
    <row r="40" spans="1:13" s="442" customFormat="1" ht="24.75" customHeight="1">
      <c r="A40" s="440"/>
      <c r="B40" s="440"/>
      <c r="C40" s="440"/>
      <c r="D40" s="440"/>
      <c r="E40" s="440"/>
      <c r="F40" s="443"/>
      <c r="G40" s="440"/>
      <c r="H40" s="444"/>
      <c r="I40" s="444"/>
      <c r="J40" s="444"/>
      <c r="K40" s="440"/>
      <c r="L40" s="440"/>
      <c r="M40" s="440"/>
    </row>
    <row r="41" spans="1:12" s="402" customFormat="1" ht="25.5" customHeight="1">
      <c r="A41" s="401" t="s">
        <v>642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</row>
    <row r="42" ht="15" customHeight="1"/>
    <row r="43" spans="1:12" ht="25.5" customHeight="1">
      <c r="A43" s="406" t="s">
        <v>645</v>
      </c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</row>
    <row r="44" spans="1:12" s="409" customFormat="1" ht="25.5" customHeight="1">
      <c r="A44" s="408" t="s">
        <v>971</v>
      </c>
      <c r="B44" s="408" t="s">
        <v>1036</v>
      </c>
      <c r="C44" s="408" t="s">
        <v>990</v>
      </c>
      <c r="D44" s="408" t="s">
        <v>968</v>
      </c>
      <c r="E44" s="661" t="s">
        <v>972</v>
      </c>
      <c r="F44" s="661"/>
      <c r="G44" s="661" t="s">
        <v>1037</v>
      </c>
      <c r="H44" s="661"/>
      <c r="I44" s="661" t="s">
        <v>973</v>
      </c>
      <c r="J44" s="661"/>
      <c r="K44" s="661" t="s">
        <v>974</v>
      </c>
      <c r="L44" s="661"/>
    </row>
    <row r="45" spans="1:12" s="409" customFormat="1" ht="25.5" customHeight="1">
      <c r="A45" s="408" t="s">
        <v>1038</v>
      </c>
      <c r="C45" s="408" t="s">
        <v>1039</v>
      </c>
      <c r="D45" s="408" t="s">
        <v>969</v>
      </c>
      <c r="E45" s="662" t="s">
        <v>975</v>
      </c>
      <c r="F45" s="662"/>
      <c r="G45" s="662" t="s">
        <v>1040</v>
      </c>
      <c r="H45" s="662"/>
      <c r="I45" s="663" t="s">
        <v>976</v>
      </c>
      <c r="J45" s="663"/>
      <c r="K45" s="663" t="s">
        <v>976</v>
      </c>
      <c r="L45" s="663"/>
    </row>
    <row r="46" spans="1:12" s="409" customFormat="1" ht="25.5" customHeight="1">
      <c r="A46" s="408"/>
      <c r="C46" s="408"/>
      <c r="D46" s="408"/>
      <c r="E46" s="410" t="s">
        <v>184</v>
      </c>
      <c r="F46" s="411" t="s">
        <v>343</v>
      </c>
      <c r="G46" s="410" t="s">
        <v>184</v>
      </c>
      <c r="H46" s="411" t="s">
        <v>343</v>
      </c>
      <c r="I46" s="410" t="s">
        <v>184</v>
      </c>
      <c r="J46" s="411" t="s">
        <v>343</v>
      </c>
      <c r="K46" s="410" t="s">
        <v>184</v>
      </c>
      <c r="L46" s="411" t="s">
        <v>343</v>
      </c>
    </row>
    <row r="47" spans="1:12" s="402" customFormat="1" ht="25.5" customHeight="1">
      <c r="A47" s="412"/>
      <c r="B47" s="412"/>
      <c r="C47" s="413"/>
      <c r="D47" s="413"/>
      <c r="E47" s="414" t="s">
        <v>464</v>
      </c>
      <c r="F47" s="414" t="s">
        <v>408</v>
      </c>
      <c r="G47" s="414" t="s">
        <v>464</v>
      </c>
      <c r="H47" s="414" t="s">
        <v>408</v>
      </c>
      <c r="I47" s="414" t="s">
        <v>464</v>
      </c>
      <c r="J47" s="414" t="s">
        <v>408</v>
      </c>
      <c r="K47" s="414" t="s">
        <v>464</v>
      </c>
      <c r="L47" s="414" t="s">
        <v>408</v>
      </c>
    </row>
    <row r="48" spans="1:12" ht="25.5" customHeight="1">
      <c r="A48" s="415">
        <v>17</v>
      </c>
      <c r="B48" s="433" t="s">
        <v>907</v>
      </c>
      <c r="E48" s="419">
        <v>35000</v>
      </c>
      <c r="F48" s="419">
        <v>35000</v>
      </c>
      <c r="G48" s="420">
        <v>4</v>
      </c>
      <c r="H48" s="420">
        <v>4</v>
      </c>
      <c r="I48" s="421">
        <v>8400000</v>
      </c>
      <c r="J48" s="421">
        <v>8400000</v>
      </c>
      <c r="K48" s="417">
        <v>3220000</v>
      </c>
      <c r="L48" s="421">
        <v>2366000</v>
      </c>
    </row>
    <row r="49" spans="1:12" ht="25.5" customHeight="1">
      <c r="A49" s="415">
        <v>18</v>
      </c>
      <c r="B49" s="433" t="s">
        <v>908</v>
      </c>
      <c r="C49" s="434" t="s">
        <v>77</v>
      </c>
      <c r="E49" s="419">
        <v>296250</v>
      </c>
      <c r="F49" s="419">
        <v>296250</v>
      </c>
      <c r="G49" s="420">
        <v>0.08</v>
      </c>
      <c r="H49" s="420">
        <v>0.08</v>
      </c>
      <c r="I49" s="421">
        <v>1500000</v>
      </c>
      <c r="J49" s="421">
        <v>1500000</v>
      </c>
      <c r="K49" s="417" t="s">
        <v>1034</v>
      </c>
      <c r="L49" s="417" t="s">
        <v>1034</v>
      </c>
    </row>
    <row r="50" spans="1:12" ht="25.5" customHeight="1">
      <c r="A50" s="415">
        <v>19</v>
      </c>
      <c r="B50" s="433" t="s">
        <v>138</v>
      </c>
      <c r="C50" s="434" t="s">
        <v>77</v>
      </c>
      <c r="E50" s="419">
        <v>320325</v>
      </c>
      <c r="F50" s="419">
        <v>320325</v>
      </c>
      <c r="G50" s="420">
        <v>0.02</v>
      </c>
      <c r="H50" s="420">
        <v>0.02</v>
      </c>
      <c r="I50" s="421">
        <v>520000</v>
      </c>
      <c r="J50" s="421">
        <v>520000</v>
      </c>
      <c r="K50" s="417" t="s">
        <v>1034</v>
      </c>
      <c r="L50" s="417" t="s">
        <v>1034</v>
      </c>
    </row>
    <row r="51" spans="1:12" ht="25.5" customHeight="1">
      <c r="A51" s="415">
        <v>20</v>
      </c>
      <c r="B51" s="433" t="s">
        <v>909</v>
      </c>
      <c r="C51" s="434" t="s">
        <v>96</v>
      </c>
      <c r="E51" s="419"/>
      <c r="F51" s="419"/>
      <c r="G51" s="420"/>
      <c r="H51" s="420"/>
      <c r="I51" s="421"/>
      <c r="J51" s="421"/>
      <c r="K51" s="421"/>
      <c r="L51" s="421"/>
    </row>
    <row r="52" spans="2:12" ht="25.5" customHeight="1">
      <c r="B52" s="416" t="s">
        <v>910</v>
      </c>
      <c r="C52" s="417" t="s">
        <v>911</v>
      </c>
      <c r="E52" s="419">
        <v>80000</v>
      </c>
      <c r="F52" s="419">
        <v>80000</v>
      </c>
      <c r="G52" s="420">
        <v>1.5</v>
      </c>
      <c r="H52" s="420">
        <v>1.5</v>
      </c>
      <c r="I52" s="421">
        <v>1200000</v>
      </c>
      <c r="J52" s="421">
        <v>1200000</v>
      </c>
      <c r="K52" s="417">
        <v>141600</v>
      </c>
      <c r="L52" s="421">
        <v>126000</v>
      </c>
    </row>
    <row r="53" spans="1:12" ht="25.5" customHeight="1">
      <c r="A53" s="415">
        <v>21</v>
      </c>
      <c r="B53" s="433" t="s">
        <v>912</v>
      </c>
      <c r="C53" s="417" t="s">
        <v>913</v>
      </c>
      <c r="E53" s="419">
        <v>450000</v>
      </c>
      <c r="F53" s="419">
        <v>450000</v>
      </c>
      <c r="G53" s="420">
        <v>0.67</v>
      </c>
      <c r="H53" s="420">
        <v>0.67</v>
      </c>
      <c r="I53" s="421">
        <v>3000000</v>
      </c>
      <c r="J53" s="421">
        <v>3000000</v>
      </c>
      <c r="K53" s="417">
        <v>1500000</v>
      </c>
      <c r="L53" s="421">
        <v>1800000</v>
      </c>
    </row>
    <row r="54" spans="1:12" ht="25.5" customHeight="1">
      <c r="A54" s="415">
        <v>22</v>
      </c>
      <c r="B54" s="433" t="s">
        <v>914</v>
      </c>
      <c r="C54" s="417" t="s">
        <v>913</v>
      </c>
      <c r="E54" s="445" t="s">
        <v>555</v>
      </c>
      <c r="F54" s="446" t="s">
        <v>344</v>
      </c>
      <c r="G54" s="445" t="s">
        <v>555</v>
      </c>
      <c r="H54" s="420">
        <v>0.7</v>
      </c>
      <c r="I54" s="421">
        <v>0</v>
      </c>
      <c r="J54" s="421">
        <v>0</v>
      </c>
      <c r="K54" s="417" t="s">
        <v>1034</v>
      </c>
      <c r="L54" s="421">
        <v>351489.65</v>
      </c>
    </row>
    <row r="55" spans="1:6" ht="25.5" customHeight="1">
      <c r="A55" s="415">
        <v>23</v>
      </c>
      <c r="B55" s="433" t="s">
        <v>808</v>
      </c>
      <c r="C55" s="434" t="s">
        <v>877</v>
      </c>
      <c r="E55" s="419"/>
      <c r="F55" s="419"/>
    </row>
    <row r="56" spans="1:12" ht="25.5" customHeight="1">
      <c r="A56" s="415"/>
      <c r="B56" s="416" t="s">
        <v>915</v>
      </c>
      <c r="E56" s="419">
        <v>887350</v>
      </c>
      <c r="F56" s="419">
        <v>887350</v>
      </c>
      <c r="G56" s="420">
        <v>0.7</v>
      </c>
      <c r="H56" s="420">
        <v>0.7</v>
      </c>
      <c r="I56" s="421">
        <v>6250000</v>
      </c>
      <c r="J56" s="421">
        <v>6250000</v>
      </c>
      <c r="K56" s="417" t="s">
        <v>1034</v>
      </c>
      <c r="L56" s="417" t="s">
        <v>1034</v>
      </c>
    </row>
    <row r="57" spans="1:12" ht="25.5" customHeight="1">
      <c r="A57" s="415">
        <v>24</v>
      </c>
      <c r="B57" s="433" t="s">
        <v>916</v>
      </c>
      <c r="C57" s="417" t="s">
        <v>917</v>
      </c>
      <c r="E57" s="419">
        <v>60000</v>
      </c>
      <c r="F57" s="419">
        <v>60000</v>
      </c>
      <c r="G57" s="420">
        <v>1.67</v>
      </c>
      <c r="H57" s="420">
        <v>1.67</v>
      </c>
      <c r="I57" s="421">
        <v>1000000</v>
      </c>
      <c r="J57" s="421">
        <v>1000000</v>
      </c>
      <c r="K57" s="417" t="s">
        <v>1034</v>
      </c>
      <c r="L57" s="421">
        <v>75000</v>
      </c>
    </row>
    <row r="58" spans="1:3" ht="25.5" customHeight="1">
      <c r="A58" s="415">
        <v>25</v>
      </c>
      <c r="B58" s="433" t="s">
        <v>918</v>
      </c>
      <c r="C58" s="434" t="s">
        <v>900</v>
      </c>
    </row>
    <row r="59" spans="1:12" ht="25.5" customHeight="1">
      <c r="A59" s="415"/>
      <c r="B59" s="416" t="s">
        <v>919</v>
      </c>
      <c r="C59" s="437"/>
      <c r="E59" s="420">
        <v>0</v>
      </c>
      <c r="F59" s="419">
        <v>350000</v>
      </c>
      <c r="G59" s="420">
        <v>0</v>
      </c>
      <c r="H59" s="420">
        <v>0.06</v>
      </c>
      <c r="I59" s="421">
        <v>0</v>
      </c>
      <c r="J59" s="421">
        <v>0</v>
      </c>
      <c r="K59" s="417" t="s">
        <v>1034</v>
      </c>
      <c r="L59" s="417" t="s">
        <v>1034</v>
      </c>
    </row>
    <row r="60" spans="1:12" ht="25.5" customHeight="1">
      <c r="A60" s="415">
        <v>26</v>
      </c>
      <c r="B60" s="433" t="s">
        <v>921</v>
      </c>
      <c r="C60" s="436" t="s">
        <v>922</v>
      </c>
      <c r="E60" s="419">
        <v>142000</v>
      </c>
      <c r="F60" s="419">
        <v>142000</v>
      </c>
      <c r="G60" s="420">
        <v>1.76</v>
      </c>
      <c r="H60" s="420">
        <v>1.76</v>
      </c>
      <c r="I60" s="421">
        <v>2500000</v>
      </c>
      <c r="J60" s="421">
        <v>2500000</v>
      </c>
      <c r="K60" s="417" t="s">
        <v>1034</v>
      </c>
      <c r="L60" s="417" t="s">
        <v>1034</v>
      </c>
    </row>
    <row r="61" spans="1:12" ht="25.5" customHeight="1">
      <c r="A61" s="415">
        <v>27</v>
      </c>
      <c r="B61" s="433" t="s">
        <v>923</v>
      </c>
      <c r="C61" s="434" t="s">
        <v>924</v>
      </c>
      <c r="E61" s="419">
        <v>15000</v>
      </c>
      <c r="F61" s="419">
        <v>15000</v>
      </c>
      <c r="G61" s="420">
        <v>7</v>
      </c>
      <c r="H61" s="420">
        <v>7</v>
      </c>
      <c r="I61" s="421">
        <v>1050000</v>
      </c>
      <c r="J61" s="421">
        <v>1050000</v>
      </c>
      <c r="K61" s="417" t="s">
        <v>1034</v>
      </c>
      <c r="L61" s="417" t="s">
        <v>1034</v>
      </c>
    </row>
    <row r="62" spans="1:10" ht="25.5" customHeight="1">
      <c r="A62" s="415">
        <v>28</v>
      </c>
      <c r="B62" s="433" t="s">
        <v>927</v>
      </c>
      <c r="C62" s="434" t="s">
        <v>987</v>
      </c>
      <c r="E62" s="419"/>
      <c r="F62" s="419"/>
      <c r="G62" s="420"/>
      <c r="H62" s="420"/>
      <c r="I62" s="421"/>
      <c r="J62" s="421"/>
    </row>
    <row r="63" spans="1:12" ht="25.5" customHeight="1">
      <c r="A63" s="415"/>
      <c r="B63" s="416" t="s">
        <v>928</v>
      </c>
      <c r="C63" s="434" t="s">
        <v>929</v>
      </c>
      <c r="E63" s="420">
        <v>0</v>
      </c>
      <c r="F63" s="419">
        <v>6000</v>
      </c>
      <c r="G63" s="420">
        <v>0</v>
      </c>
      <c r="H63" s="420">
        <v>7.5</v>
      </c>
      <c r="I63" s="421">
        <v>0</v>
      </c>
      <c r="J63" s="421">
        <v>450000</v>
      </c>
      <c r="K63" s="417" t="s">
        <v>1034</v>
      </c>
      <c r="L63" s="417" t="s">
        <v>1034</v>
      </c>
    </row>
    <row r="64" spans="1:8" ht="25.5" customHeight="1">
      <c r="A64" s="415">
        <v>29</v>
      </c>
      <c r="B64" s="433" t="s">
        <v>935</v>
      </c>
      <c r="C64" s="434" t="s">
        <v>936</v>
      </c>
      <c r="E64" s="419"/>
      <c r="F64" s="419"/>
      <c r="G64" s="420"/>
      <c r="H64" s="420"/>
    </row>
    <row r="65" spans="1:12" ht="25.5" customHeight="1">
      <c r="A65" s="415"/>
      <c r="B65" s="416" t="s">
        <v>39</v>
      </c>
      <c r="C65" s="437"/>
      <c r="E65" s="419">
        <v>280000</v>
      </c>
      <c r="F65" s="419">
        <v>160000</v>
      </c>
      <c r="G65" s="420">
        <v>6.45</v>
      </c>
      <c r="H65" s="420">
        <v>6.45</v>
      </c>
      <c r="I65" s="421">
        <v>18052630</v>
      </c>
      <c r="J65" s="421">
        <v>18052630</v>
      </c>
      <c r="K65" s="417">
        <v>523526.27</v>
      </c>
      <c r="L65" s="421">
        <v>330105.28</v>
      </c>
    </row>
    <row r="66" spans="1:12" ht="25.5" customHeight="1">
      <c r="A66" s="415">
        <v>30</v>
      </c>
      <c r="B66" s="433" t="s">
        <v>757</v>
      </c>
      <c r="C66" s="434"/>
      <c r="E66" s="447">
        <v>0</v>
      </c>
      <c r="F66" s="419">
        <v>575000</v>
      </c>
      <c r="G66" s="447">
        <v>0</v>
      </c>
      <c r="H66" s="420">
        <v>1.29</v>
      </c>
      <c r="I66" s="447">
        <v>0</v>
      </c>
      <c r="J66" s="421">
        <v>0</v>
      </c>
      <c r="K66" s="448" t="s">
        <v>1034</v>
      </c>
      <c r="L66" s="448" t="s">
        <v>1034</v>
      </c>
    </row>
    <row r="67" spans="1:12" s="402" customFormat="1" ht="25.5" customHeight="1">
      <c r="A67" s="415">
        <v>31</v>
      </c>
      <c r="B67" s="449" t="s">
        <v>79</v>
      </c>
      <c r="C67" s="450" t="s">
        <v>78</v>
      </c>
      <c r="D67" s="451"/>
      <c r="E67" s="452">
        <v>50000</v>
      </c>
      <c r="F67" s="452">
        <v>50000</v>
      </c>
      <c r="G67" s="453">
        <v>10</v>
      </c>
      <c r="H67" s="453">
        <v>10</v>
      </c>
      <c r="I67" s="454">
        <v>5000000</v>
      </c>
      <c r="J67" s="454">
        <v>5000000</v>
      </c>
      <c r="K67" s="417" t="s">
        <v>1034</v>
      </c>
      <c r="L67" s="417" t="s">
        <v>1034</v>
      </c>
    </row>
    <row r="68" spans="1:12" s="402" customFormat="1" ht="25.5" customHeight="1">
      <c r="A68" s="415">
        <v>32</v>
      </c>
      <c r="B68" s="449" t="s">
        <v>120</v>
      </c>
      <c r="C68" s="451" t="s">
        <v>16</v>
      </c>
      <c r="D68" s="451" t="s">
        <v>980</v>
      </c>
      <c r="E68" s="455">
        <v>82500</v>
      </c>
      <c r="F68" s="455">
        <v>82500</v>
      </c>
      <c r="G68" s="402">
        <v>1.52</v>
      </c>
      <c r="H68" s="402">
        <v>1.52</v>
      </c>
      <c r="I68" s="456">
        <v>5000000</v>
      </c>
      <c r="J68" s="456">
        <v>5000000</v>
      </c>
      <c r="K68" s="417" t="s">
        <v>1034</v>
      </c>
      <c r="L68" s="417" t="s">
        <v>1034</v>
      </c>
    </row>
    <row r="69" spans="1:12" ht="25.5" customHeight="1">
      <c r="A69" s="415">
        <v>33</v>
      </c>
      <c r="B69" s="449" t="s">
        <v>466</v>
      </c>
      <c r="C69" s="451"/>
      <c r="D69" s="451"/>
      <c r="E69" s="455">
        <v>384315</v>
      </c>
      <c r="F69" s="457">
        <v>384315</v>
      </c>
      <c r="G69" s="402">
        <v>1</v>
      </c>
      <c r="H69" s="447">
        <v>1</v>
      </c>
      <c r="I69" s="456">
        <v>3010800</v>
      </c>
      <c r="J69" s="447">
        <v>3010800</v>
      </c>
      <c r="K69" s="417">
        <v>307440</v>
      </c>
      <c r="L69" s="417" t="s">
        <v>1034</v>
      </c>
    </row>
    <row r="70" spans="1:12" s="402" customFormat="1" ht="24.75" customHeight="1">
      <c r="A70" s="415">
        <v>34</v>
      </c>
      <c r="B70" s="433" t="s">
        <v>185</v>
      </c>
      <c r="C70" s="434" t="s">
        <v>804</v>
      </c>
      <c r="D70" s="450"/>
      <c r="E70" s="645">
        <v>31000</v>
      </c>
      <c r="F70" s="447">
        <v>0</v>
      </c>
      <c r="G70" s="420">
        <v>9</v>
      </c>
      <c r="H70" s="447">
        <v>0</v>
      </c>
      <c r="I70" s="421">
        <v>2790000</v>
      </c>
      <c r="J70" s="447">
        <v>0</v>
      </c>
      <c r="K70" s="458">
        <v>0</v>
      </c>
      <c r="L70" s="458">
        <v>0</v>
      </c>
    </row>
    <row r="71" spans="1:13" ht="25.5" customHeight="1">
      <c r="A71" s="415"/>
      <c r="B71" s="433" t="s">
        <v>463</v>
      </c>
      <c r="C71" s="459"/>
      <c r="I71" s="460">
        <f>SUM(I20:I70)</f>
        <v>107452240</v>
      </c>
      <c r="J71" s="460">
        <f>SUM(J20:J70)</f>
        <v>112912240</v>
      </c>
      <c r="K71" s="460">
        <f>SUM(K20:K70)</f>
        <v>7125066.27</v>
      </c>
      <c r="L71" s="460">
        <f>SUM(L20:L70)</f>
        <v>7047859.930000001</v>
      </c>
      <c r="M71" s="460"/>
    </row>
    <row r="72" spans="1:12" ht="25.5" customHeight="1">
      <c r="A72" s="415"/>
      <c r="B72" s="437" t="s">
        <v>84</v>
      </c>
      <c r="C72" s="461"/>
      <c r="I72" s="462">
        <v>-52898474.17</v>
      </c>
      <c r="J72" s="462">
        <v>-61148474.16999999</v>
      </c>
      <c r="K72" s="417" t="s">
        <v>1034</v>
      </c>
      <c r="L72" s="417" t="s">
        <v>1034</v>
      </c>
    </row>
    <row r="73" spans="1:12" ht="25.5" customHeight="1" thickBot="1">
      <c r="A73" s="415"/>
      <c r="B73" s="437" t="s">
        <v>946</v>
      </c>
      <c r="C73" s="461"/>
      <c r="I73" s="463">
        <f>SUM(I71:I72)</f>
        <v>54553765.83</v>
      </c>
      <c r="J73" s="463">
        <f>SUM(J71:J72)</f>
        <v>51763765.83000001</v>
      </c>
      <c r="K73" s="464">
        <f>SUM(K71:K72)</f>
        <v>7125066.27</v>
      </c>
      <c r="L73" s="463">
        <f>SUM(L71:L72)</f>
        <v>7047859.930000001</v>
      </c>
    </row>
    <row r="74" spans="1:12" ht="25.5" customHeight="1" thickBot="1" thickTop="1">
      <c r="A74" s="415"/>
      <c r="B74" s="465" t="s">
        <v>947</v>
      </c>
      <c r="G74" s="405" t="s">
        <v>242</v>
      </c>
      <c r="I74" s="466">
        <f>I16+I73</f>
        <v>111970150.33</v>
      </c>
      <c r="J74" s="466">
        <f>J16+J73</f>
        <v>104442789.83000001</v>
      </c>
      <c r="K74" s="466">
        <f>K16+K73</f>
        <v>8639451.27</v>
      </c>
      <c r="L74" s="466">
        <f>L16+L73</f>
        <v>8515084.93</v>
      </c>
    </row>
    <row r="75" spans="1:12" ht="25.5" customHeight="1" thickTop="1">
      <c r="A75" s="415"/>
      <c r="B75" s="465"/>
      <c r="I75" s="467"/>
      <c r="J75" s="467"/>
      <c r="K75" s="468"/>
      <c r="L75" s="467"/>
    </row>
    <row r="76" spans="1:12" ht="25.5" customHeight="1">
      <c r="A76" s="415"/>
      <c r="B76" s="416"/>
      <c r="C76" s="434"/>
      <c r="E76" s="419"/>
      <c r="F76" s="419"/>
      <c r="G76" s="420"/>
      <c r="H76" s="420"/>
      <c r="I76" s="421"/>
      <c r="J76" s="421"/>
      <c r="K76" s="417"/>
      <c r="L76" s="469"/>
    </row>
    <row r="77" ht="19.5" customHeight="1">
      <c r="A77" s="415"/>
    </row>
    <row r="78" spans="1:13" ht="25.5" customHeight="1">
      <c r="A78" s="440" t="s">
        <v>673</v>
      </c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0"/>
    </row>
    <row r="79" spans="1:12" ht="25.5" customHeight="1">
      <c r="A79" s="441" t="s">
        <v>672</v>
      </c>
      <c r="B79" s="441"/>
      <c r="C79" s="441"/>
      <c r="D79" s="441"/>
      <c r="E79" s="441"/>
      <c r="F79" s="441"/>
      <c r="G79" s="441"/>
      <c r="H79" s="441"/>
      <c r="I79" s="441"/>
      <c r="J79" s="441"/>
      <c r="K79" s="441"/>
      <c r="L79" s="441"/>
    </row>
    <row r="80" ht="25.5" customHeight="1">
      <c r="A80" s="415"/>
    </row>
    <row r="81" ht="25.5" customHeight="1">
      <c r="A81" s="415"/>
    </row>
    <row r="82" ht="25.5" customHeight="1">
      <c r="A82" s="415"/>
    </row>
    <row r="83" ht="25.5" customHeight="1">
      <c r="A83" s="415"/>
    </row>
    <row r="84" ht="25.5" customHeight="1">
      <c r="A84" s="415"/>
    </row>
    <row r="85" ht="25.5" customHeight="1">
      <c r="A85" s="415"/>
    </row>
    <row r="86" ht="25.5" customHeight="1">
      <c r="A86" s="415"/>
    </row>
    <row r="87" ht="25.5" customHeight="1">
      <c r="A87" s="415"/>
    </row>
    <row r="88" ht="25.5" customHeight="1">
      <c r="A88" s="415"/>
    </row>
    <row r="89" ht="25.5" customHeight="1">
      <c r="A89" s="415"/>
    </row>
    <row r="90" ht="25.5" customHeight="1">
      <c r="A90" s="415"/>
    </row>
    <row r="91" ht="25.5" customHeight="1">
      <c r="A91" s="415"/>
    </row>
    <row r="92" ht="25.5" customHeight="1">
      <c r="A92" s="415"/>
    </row>
    <row r="93" ht="25.5" customHeight="1">
      <c r="A93" s="415"/>
    </row>
    <row r="94" ht="25.5" customHeight="1">
      <c r="A94" s="415"/>
    </row>
    <row r="95" ht="25.5" customHeight="1">
      <c r="A95" s="415"/>
    </row>
    <row r="96" ht="25.5" customHeight="1">
      <c r="A96" s="415"/>
    </row>
    <row r="97" ht="25.5" customHeight="1">
      <c r="A97" s="415"/>
    </row>
    <row r="98" ht="25.5" customHeight="1">
      <c r="A98" s="415"/>
    </row>
    <row r="99" ht="25.5" customHeight="1">
      <c r="A99" s="415"/>
    </row>
    <row r="100" ht="25.5" customHeight="1">
      <c r="A100" s="415"/>
    </row>
    <row r="101" ht="25.5" customHeight="1">
      <c r="A101" s="415"/>
    </row>
    <row r="102" ht="25.5" customHeight="1">
      <c r="A102" s="415"/>
    </row>
    <row r="103" ht="25.5" customHeight="1">
      <c r="A103" s="415"/>
    </row>
    <row r="104" ht="25.5" customHeight="1">
      <c r="A104" s="415"/>
    </row>
    <row r="105" ht="25.5" customHeight="1">
      <c r="A105" s="415"/>
    </row>
    <row r="106" ht="25.5" customHeight="1">
      <c r="A106" s="415"/>
    </row>
    <row r="107" ht="25.5" customHeight="1">
      <c r="A107" s="415"/>
    </row>
    <row r="108" ht="25.5" customHeight="1">
      <c r="A108" s="415"/>
    </row>
    <row r="109" ht="25.5" customHeight="1">
      <c r="A109" s="415"/>
    </row>
    <row r="110" ht="25.5" customHeight="1">
      <c r="A110" s="415"/>
    </row>
    <row r="111" ht="25.5" customHeight="1">
      <c r="A111" s="415"/>
    </row>
    <row r="112" ht="25.5" customHeight="1">
      <c r="A112" s="415"/>
    </row>
    <row r="113" ht="25.5" customHeight="1">
      <c r="A113" s="415"/>
    </row>
    <row r="114" ht="25.5" customHeight="1">
      <c r="A114" s="415"/>
    </row>
    <row r="115" ht="25.5" customHeight="1">
      <c r="A115" s="415"/>
    </row>
    <row r="116" ht="25.5" customHeight="1">
      <c r="A116" s="415"/>
    </row>
    <row r="117" ht="25.5" customHeight="1">
      <c r="A117" s="415"/>
    </row>
    <row r="118" ht="25.5" customHeight="1">
      <c r="A118" s="415"/>
    </row>
    <row r="119" ht="25.5" customHeight="1">
      <c r="A119" s="415"/>
    </row>
    <row r="120" ht="25.5" customHeight="1">
      <c r="A120" s="415"/>
    </row>
    <row r="121" ht="25.5" customHeight="1">
      <c r="A121" s="415"/>
    </row>
    <row r="122" ht="25.5" customHeight="1">
      <c r="A122" s="415"/>
    </row>
    <row r="123" ht="25.5" customHeight="1">
      <c r="A123" s="415"/>
    </row>
    <row r="124" ht="25.5" customHeight="1">
      <c r="A124" s="415"/>
    </row>
    <row r="125" ht="25.5" customHeight="1">
      <c r="A125" s="415"/>
    </row>
    <row r="126" ht="25.5" customHeight="1">
      <c r="A126" s="415"/>
    </row>
    <row r="127" ht="25.5" customHeight="1">
      <c r="A127" s="415"/>
    </row>
    <row r="128" ht="25.5" customHeight="1">
      <c r="A128" s="415"/>
    </row>
    <row r="129" ht="25.5" customHeight="1">
      <c r="A129" s="415"/>
    </row>
    <row r="130" ht="25.5" customHeight="1">
      <c r="A130" s="415"/>
    </row>
    <row r="131" ht="25.5" customHeight="1">
      <c r="A131" s="415"/>
    </row>
    <row r="132" ht="25.5" customHeight="1">
      <c r="A132" s="415"/>
    </row>
    <row r="133" ht="25.5" customHeight="1">
      <c r="A133" s="415"/>
    </row>
    <row r="134" ht="25.5" customHeight="1">
      <c r="A134" s="415"/>
    </row>
    <row r="135" ht="25.5" customHeight="1">
      <c r="A135" s="415"/>
    </row>
    <row r="136" ht="25.5" customHeight="1">
      <c r="A136" s="415"/>
    </row>
    <row r="137" ht="25.5" customHeight="1">
      <c r="A137" s="415"/>
    </row>
    <row r="138" ht="25.5" customHeight="1">
      <c r="A138" s="415"/>
    </row>
    <row r="139" ht="25.5" customHeight="1">
      <c r="A139" s="415"/>
    </row>
    <row r="140" ht="25.5" customHeight="1">
      <c r="A140" s="415"/>
    </row>
    <row r="141" ht="25.5" customHeight="1">
      <c r="A141" s="415"/>
    </row>
    <row r="142" ht="25.5" customHeight="1">
      <c r="A142" s="415"/>
    </row>
    <row r="143" ht="25.5" customHeight="1">
      <c r="A143" s="415"/>
    </row>
    <row r="144" ht="25.5" customHeight="1">
      <c r="A144" s="415"/>
    </row>
    <row r="145" ht="25.5" customHeight="1">
      <c r="A145" s="415"/>
    </row>
    <row r="146" ht="25.5" customHeight="1">
      <c r="A146" s="415"/>
    </row>
    <row r="147" ht="25.5" customHeight="1">
      <c r="A147" s="415"/>
    </row>
    <row r="148" ht="25.5" customHeight="1">
      <c r="A148" s="415"/>
    </row>
    <row r="149" ht="25.5" customHeight="1">
      <c r="A149" s="415"/>
    </row>
    <row r="150" ht="25.5" customHeight="1">
      <c r="A150" s="415"/>
    </row>
    <row r="151" ht="25.5" customHeight="1">
      <c r="A151" s="415"/>
    </row>
    <row r="152" ht="25.5" customHeight="1">
      <c r="A152" s="415"/>
    </row>
    <row r="153" ht="25.5" customHeight="1">
      <c r="A153" s="415"/>
    </row>
    <row r="154" ht="25.5" customHeight="1">
      <c r="A154" s="415"/>
    </row>
    <row r="155" ht="25.5" customHeight="1">
      <c r="A155" s="415"/>
    </row>
    <row r="156" ht="25.5" customHeight="1">
      <c r="A156" s="415"/>
    </row>
    <row r="157" ht="25.5" customHeight="1">
      <c r="A157" s="415"/>
    </row>
    <row r="158" ht="25.5" customHeight="1">
      <c r="A158" s="415"/>
    </row>
    <row r="159" ht="25.5" customHeight="1">
      <c r="A159" s="415"/>
    </row>
    <row r="160" ht="25.5" customHeight="1">
      <c r="A160" s="415"/>
    </row>
    <row r="161" ht="25.5" customHeight="1">
      <c r="A161" s="415"/>
    </row>
    <row r="162" ht="25.5" customHeight="1">
      <c r="A162" s="415"/>
    </row>
    <row r="163" ht="25.5" customHeight="1">
      <c r="A163" s="415"/>
    </row>
    <row r="164" ht="25.5" customHeight="1">
      <c r="A164" s="415"/>
    </row>
    <row r="165" ht="25.5" customHeight="1">
      <c r="A165" s="415"/>
    </row>
    <row r="166" ht="25.5" customHeight="1">
      <c r="A166" s="415"/>
    </row>
    <row r="167" ht="25.5" customHeight="1">
      <c r="A167" s="415"/>
    </row>
    <row r="168" ht="25.5" customHeight="1">
      <c r="A168" s="415"/>
    </row>
    <row r="169" ht="25.5" customHeight="1">
      <c r="A169" s="415"/>
    </row>
    <row r="170" ht="25.5" customHeight="1">
      <c r="A170" s="415"/>
    </row>
    <row r="171" ht="25.5" customHeight="1">
      <c r="A171" s="415"/>
    </row>
    <row r="172" ht="25.5" customHeight="1">
      <c r="A172" s="415"/>
    </row>
    <row r="173" ht="25.5" customHeight="1">
      <c r="A173" s="415"/>
    </row>
    <row r="174" ht="25.5" customHeight="1">
      <c r="A174" s="415"/>
    </row>
    <row r="175" ht="25.5" customHeight="1">
      <c r="A175" s="415"/>
    </row>
    <row r="176" ht="25.5" customHeight="1">
      <c r="A176" s="415"/>
    </row>
    <row r="177" ht="25.5" customHeight="1">
      <c r="A177" s="415"/>
    </row>
    <row r="178" ht="25.5" customHeight="1">
      <c r="A178" s="415"/>
    </row>
    <row r="179" ht="25.5" customHeight="1">
      <c r="A179" s="415"/>
    </row>
    <row r="180" ht="25.5" customHeight="1">
      <c r="A180" s="415"/>
    </row>
    <row r="181" ht="25.5" customHeight="1">
      <c r="A181" s="415"/>
    </row>
    <row r="182" ht="25.5" customHeight="1">
      <c r="A182" s="415"/>
    </row>
    <row r="183" ht="25.5" customHeight="1">
      <c r="A183" s="415"/>
    </row>
    <row r="184" ht="25.5" customHeight="1">
      <c r="A184" s="415"/>
    </row>
    <row r="185" ht="25.5" customHeight="1">
      <c r="A185" s="415"/>
    </row>
    <row r="186" ht="25.5" customHeight="1">
      <c r="A186" s="415"/>
    </row>
    <row r="187" ht="25.5" customHeight="1">
      <c r="A187" s="415"/>
    </row>
    <row r="188" ht="25.5" customHeight="1">
      <c r="A188" s="415"/>
    </row>
    <row r="189" ht="25.5" customHeight="1">
      <c r="A189" s="415"/>
    </row>
    <row r="190" ht="25.5" customHeight="1">
      <c r="A190" s="415"/>
    </row>
    <row r="191" ht="25.5" customHeight="1">
      <c r="A191" s="415"/>
    </row>
    <row r="192" ht="25.5" customHeight="1">
      <c r="A192" s="415"/>
    </row>
    <row r="193" ht="25.5" customHeight="1">
      <c r="A193" s="415"/>
    </row>
    <row r="194" ht="25.5" customHeight="1">
      <c r="A194" s="415"/>
    </row>
    <row r="195" ht="25.5" customHeight="1">
      <c r="A195" s="415"/>
    </row>
    <row r="196" ht="25.5" customHeight="1">
      <c r="A196" s="415"/>
    </row>
    <row r="197" ht="25.5" customHeight="1">
      <c r="A197" s="415"/>
    </row>
    <row r="198" ht="25.5" customHeight="1">
      <c r="A198" s="415"/>
    </row>
    <row r="199" ht="25.5" customHeight="1">
      <c r="A199" s="415"/>
    </row>
    <row r="200" ht="25.5" customHeight="1">
      <c r="A200" s="415"/>
    </row>
    <row r="201" ht="25.5" customHeight="1">
      <c r="A201" s="415"/>
    </row>
    <row r="202" ht="25.5" customHeight="1">
      <c r="A202" s="415"/>
    </row>
    <row r="203" ht="25.5" customHeight="1">
      <c r="A203" s="415"/>
    </row>
    <row r="204" ht="25.5" customHeight="1">
      <c r="A204" s="415"/>
    </row>
    <row r="205" ht="25.5" customHeight="1">
      <c r="A205" s="415"/>
    </row>
    <row r="206" ht="25.5" customHeight="1">
      <c r="A206" s="415"/>
    </row>
    <row r="207" ht="25.5" customHeight="1">
      <c r="A207" s="415"/>
    </row>
    <row r="208" ht="25.5" customHeight="1">
      <c r="A208" s="415"/>
    </row>
    <row r="209" ht="25.5" customHeight="1">
      <c r="A209" s="415"/>
    </row>
    <row r="210" ht="25.5" customHeight="1">
      <c r="A210" s="415"/>
    </row>
    <row r="211" ht="25.5" customHeight="1">
      <c r="A211" s="415"/>
    </row>
    <row r="212" ht="25.5" customHeight="1">
      <c r="A212" s="415"/>
    </row>
    <row r="213" ht="25.5" customHeight="1">
      <c r="A213" s="415"/>
    </row>
    <row r="214" ht="25.5" customHeight="1">
      <c r="A214" s="415"/>
    </row>
    <row r="215" ht="25.5" customHeight="1">
      <c r="A215" s="415"/>
    </row>
    <row r="216" ht="25.5" customHeight="1">
      <c r="A216" s="415"/>
    </row>
    <row r="217" ht="25.5" customHeight="1">
      <c r="A217" s="415"/>
    </row>
    <row r="218" ht="25.5" customHeight="1">
      <c r="A218" s="415"/>
    </row>
    <row r="219" ht="25.5" customHeight="1">
      <c r="A219" s="415"/>
    </row>
    <row r="220" ht="25.5" customHeight="1">
      <c r="A220" s="415"/>
    </row>
    <row r="221" ht="25.5" customHeight="1">
      <c r="A221" s="415"/>
    </row>
    <row r="222" ht="25.5" customHeight="1">
      <c r="A222" s="415"/>
    </row>
    <row r="223" ht="25.5" customHeight="1">
      <c r="A223" s="415"/>
    </row>
    <row r="224" ht="25.5" customHeight="1">
      <c r="A224" s="415"/>
    </row>
    <row r="225" ht="25.5" customHeight="1">
      <c r="A225" s="415"/>
    </row>
    <row r="226" ht="25.5" customHeight="1">
      <c r="A226" s="415"/>
    </row>
    <row r="227" ht="25.5" customHeight="1">
      <c r="A227" s="415"/>
    </row>
    <row r="228" ht="25.5" customHeight="1">
      <c r="A228" s="415"/>
    </row>
    <row r="229" ht="25.5" customHeight="1">
      <c r="A229" s="415"/>
    </row>
    <row r="230" ht="25.5" customHeight="1">
      <c r="A230" s="415"/>
    </row>
    <row r="231" ht="25.5" customHeight="1">
      <c r="A231" s="415"/>
    </row>
    <row r="232" ht="25.5" customHeight="1">
      <c r="A232" s="415"/>
    </row>
    <row r="233" ht="25.5" customHeight="1">
      <c r="A233" s="415"/>
    </row>
    <row r="234" ht="25.5" customHeight="1">
      <c r="A234" s="415"/>
    </row>
    <row r="235" ht="25.5" customHeight="1">
      <c r="A235" s="415"/>
    </row>
    <row r="236" ht="25.5" customHeight="1">
      <c r="A236" s="415"/>
    </row>
    <row r="237" ht="25.5" customHeight="1">
      <c r="A237" s="415"/>
    </row>
    <row r="238" ht="25.5" customHeight="1">
      <c r="A238" s="415"/>
    </row>
    <row r="239" ht="25.5" customHeight="1">
      <c r="A239" s="415"/>
    </row>
    <row r="240" ht="25.5" customHeight="1">
      <c r="A240" s="415"/>
    </row>
    <row r="241" ht="25.5" customHeight="1">
      <c r="A241" s="415"/>
    </row>
    <row r="242" ht="25.5" customHeight="1">
      <c r="A242" s="415"/>
    </row>
    <row r="243" ht="25.5" customHeight="1">
      <c r="A243" s="415"/>
    </row>
    <row r="244" ht="25.5" customHeight="1">
      <c r="A244" s="415"/>
    </row>
    <row r="245" ht="25.5" customHeight="1">
      <c r="A245" s="415"/>
    </row>
    <row r="246" ht="25.5" customHeight="1">
      <c r="A246" s="415"/>
    </row>
    <row r="247" ht="25.5" customHeight="1">
      <c r="A247" s="415"/>
    </row>
    <row r="248" ht="25.5" customHeight="1">
      <c r="A248" s="415"/>
    </row>
    <row r="249" ht="25.5" customHeight="1">
      <c r="A249" s="415"/>
    </row>
    <row r="250" ht="25.5" customHeight="1">
      <c r="A250" s="415"/>
    </row>
    <row r="251" ht="25.5" customHeight="1">
      <c r="A251" s="415"/>
    </row>
    <row r="252" ht="25.5" customHeight="1">
      <c r="A252" s="415"/>
    </row>
    <row r="253" ht="25.5" customHeight="1">
      <c r="A253" s="415"/>
    </row>
    <row r="254" ht="25.5" customHeight="1">
      <c r="A254" s="415"/>
    </row>
    <row r="255" ht="25.5" customHeight="1">
      <c r="A255" s="415"/>
    </row>
    <row r="256" ht="25.5" customHeight="1">
      <c r="A256" s="415"/>
    </row>
    <row r="257" ht="25.5" customHeight="1">
      <c r="A257" s="415"/>
    </row>
    <row r="258" ht="25.5" customHeight="1">
      <c r="A258" s="415"/>
    </row>
    <row r="259" ht="25.5" customHeight="1">
      <c r="A259" s="415"/>
    </row>
    <row r="260" ht="25.5" customHeight="1">
      <c r="A260" s="415"/>
    </row>
    <row r="261" ht="25.5" customHeight="1">
      <c r="A261" s="415"/>
    </row>
    <row r="262" ht="25.5" customHeight="1">
      <c r="A262" s="415"/>
    </row>
    <row r="263" ht="25.5" customHeight="1">
      <c r="A263" s="415"/>
    </row>
    <row r="264" ht="25.5" customHeight="1">
      <c r="A264" s="415"/>
    </row>
    <row r="265" ht="25.5" customHeight="1">
      <c r="A265" s="415"/>
    </row>
    <row r="266" ht="25.5" customHeight="1">
      <c r="A266" s="415"/>
    </row>
    <row r="267" ht="25.5" customHeight="1">
      <c r="A267" s="415"/>
    </row>
    <row r="268" ht="25.5" customHeight="1">
      <c r="A268" s="415"/>
    </row>
    <row r="269" ht="25.5" customHeight="1">
      <c r="A269" s="415"/>
    </row>
    <row r="270" ht="25.5" customHeight="1">
      <c r="A270" s="415"/>
    </row>
    <row r="271" ht="25.5" customHeight="1">
      <c r="A271" s="415"/>
    </row>
    <row r="272" ht="25.5" customHeight="1">
      <c r="A272" s="415"/>
    </row>
    <row r="273" ht="25.5" customHeight="1">
      <c r="A273" s="415"/>
    </row>
    <row r="274" ht="25.5" customHeight="1">
      <c r="A274" s="415"/>
    </row>
    <row r="275" ht="25.5" customHeight="1">
      <c r="A275" s="415"/>
    </row>
    <row r="276" ht="25.5" customHeight="1">
      <c r="A276" s="415"/>
    </row>
    <row r="277" ht="25.5" customHeight="1">
      <c r="A277" s="415"/>
    </row>
    <row r="278" ht="25.5" customHeight="1">
      <c r="A278" s="415"/>
    </row>
    <row r="279" ht="25.5" customHeight="1">
      <c r="A279" s="415"/>
    </row>
    <row r="280" ht="25.5" customHeight="1">
      <c r="A280" s="415"/>
    </row>
    <row r="281" ht="25.5" customHeight="1">
      <c r="A281" s="415"/>
    </row>
    <row r="282" ht="25.5" customHeight="1">
      <c r="A282" s="415"/>
    </row>
    <row r="283" ht="25.5" customHeight="1">
      <c r="A283" s="415"/>
    </row>
    <row r="284" ht="25.5" customHeight="1">
      <c r="A284" s="415"/>
    </row>
    <row r="285" ht="25.5" customHeight="1">
      <c r="A285" s="415"/>
    </row>
    <row r="286" ht="25.5" customHeight="1">
      <c r="A286" s="415"/>
    </row>
    <row r="287" ht="25.5" customHeight="1">
      <c r="A287" s="415"/>
    </row>
    <row r="288" ht="25.5" customHeight="1">
      <c r="A288" s="415"/>
    </row>
    <row r="289" ht="25.5" customHeight="1">
      <c r="A289" s="415"/>
    </row>
    <row r="290" ht="25.5" customHeight="1">
      <c r="A290" s="415"/>
    </row>
    <row r="291" ht="25.5" customHeight="1">
      <c r="A291" s="415"/>
    </row>
    <row r="292" ht="25.5" customHeight="1">
      <c r="A292" s="415"/>
    </row>
    <row r="293" ht="25.5" customHeight="1">
      <c r="A293" s="415"/>
    </row>
    <row r="294" ht="25.5" customHeight="1">
      <c r="A294" s="415"/>
    </row>
    <row r="295" ht="25.5" customHeight="1">
      <c r="A295" s="415"/>
    </row>
    <row r="296" ht="25.5" customHeight="1">
      <c r="A296" s="415"/>
    </row>
    <row r="297" ht="25.5" customHeight="1">
      <c r="A297" s="415"/>
    </row>
    <row r="298" ht="25.5" customHeight="1">
      <c r="A298" s="415"/>
    </row>
    <row r="299" ht="25.5" customHeight="1">
      <c r="A299" s="415"/>
    </row>
    <row r="300" ht="25.5" customHeight="1">
      <c r="A300" s="415"/>
    </row>
    <row r="301" ht="25.5" customHeight="1">
      <c r="A301" s="415"/>
    </row>
    <row r="302" ht="25.5" customHeight="1">
      <c r="A302" s="415"/>
    </row>
    <row r="303" ht="25.5" customHeight="1">
      <c r="A303" s="415"/>
    </row>
    <row r="304" ht="25.5" customHeight="1">
      <c r="A304" s="415"/>
    </row>
    <row r="305" ht="25.5" customHeight="1">
      <c r="A305" s="415"/>
    </row>
    <row r="306" ht="25.5" customHeight="1">
      <c r="A306" s="415"/>
    </row>
    <row r="307" ht="25.5" customHeight="1">
      <c r="A307" s="415"/>
    </row>
    <row r="308" ht="25.5" customHeight="1">
      <c r="A308" s="415"/>
    </row>
    <row r="309" ht="25.5" customHeight="1">
      <c r="A309" s="415"/>
    </row>
  </sheetData>
  <sheetProtection/>
  <mergeCells count="16">
    <mergeCell ref="E7:F7"/>
    <mergeCell ref="G7:H7"/>
    <mergeCell ref="I7:J7"/>
    <mergeCell ref="K7:L7"/>
    <mergeCell ref="E6:F6"/>
    <mergeCell ref="G6:H6"/>
    <mergeCell ref="I6:J6"/>
    <mergeCell ref="K6:L6"/>
    <mergeCell ref="E45:F45"/>
    <mergeCell ref="G45:H45"/>
    <mergeCell ref="I45:J45"/>
    <mergeCell ref="K45:L45"/>
    <mergeCell ref="E44:F44"/>
    <mergeCell ref="G44:H44"/>
    <mergeCell ref="I44:J44"/>
    <mergeCell ref="K44:L44"/>
  </mergeCells>
  <printOptions/>
  <pageMargins left="0.6299212598425197" right="0.31496062992125984" top="0.5511811023622047" bottom="0.3937007874015748" header="0.3937007874015748" footer="0.35433070866141736"/>
  <pageSetup horizontalDpi="600" verticalDpi="600" orientation="portrait" paperSize="9" scale="82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04"/>
  <sheetViews>
    <sheetView zoomScale="80" zoomScaleNormal="80" zoomScaleSheetLayoutView="100" zoomScalePageLayoutView="0" workbookViewId="0" topLeftCell="A59">
      <selection activeCell="E77" sqref="E77"/>
    </sheetView>
  </sheetViews>
  <sheetFormatPr defaultColWidth="9.140625" defaultRowHeight="24" customHeight="1"/>
  <cols>
    <col min="1" max="1" width="15.57421875" style="314" customWidth="1"/>
    <col min="2" max="2" width="16.7109375" style="314" customWidth="1"/>
    <col min="3" max="3" width="1.7109375" style="314" customWidth="1"/>
    <col min="4" max="4" width="16.7109375" style="314" customWidth="1"/>
    <col min="5" max="5" width="1.7109375" style="314" customWidth="1"/>
    <col min="6" max="6" width="16.7109375" style="314" customWidth="1"/>
    <col min="7" max="7" width="1.7109375" style="314" customWidth="1"/>
    <col min="8" max="8" width="16.7109375" style="314" customWidth="1"/>
    <col min="9" max="9" width="1.7109375" style="314" customWidth="1"/>
    <col min="10" max="10" width="17.421875" style="314" customWidth="1"/>
    <col min="11" max="11" width="1.7109375" style="314" customWidth="1"/>
    <col min="12" max="12" width="18.00390625" style="314" customWidth="1"/>
    <col min="13" max="13" width="1.57421875" style="314" customWidth="1"/>
    <col min="14" max="14" width="3.140625" style="314" customWidth="1"/>
    <col min="15" max="15" width="16.421875" style="314" bestFit="1" customWidth="1"/>
    <col min="16" max="16" width="9.140625" style="314" customWidth="1"/>
    <col min="17" max="17" width="16.00390625" style="314" customWidth="1"/>
    <col min="18" max="16384" width="9.140625" style="314" customWidth="1"/>
  </cols>
  <sheetData>
    <row r="1" spans="1:12" ht="32.25" customHeight="1">
      <c r="A1" s="312" t="s">
        <v>416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32.2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s="317" customFormat="1" ht="30" customHeight="1">
      <c r="A3" s="315" t="s">
        <v>646</v>
      </c>
      <c r="B3" s="316"/>
      <c r="C3" s="316"/>
      <c r="D3" s="316"/>
      <c r="E3" s="316"/>
      <c r="F3" s="316"/>
      <c r="G3" s="316"/>
      <c r="L3" s="318"/>
    </row>
    <row r="4" spans="1:12" s="317" customFormat="1" ht="30" customHeight="1">
      <c r="A4" s="315"/>
      <c r="B4" s="316"/>
      <c r="C4" s="316"/>
      <c r="D4" s="316"/>
      <c r="E4" s="316"/>
      <c r="F4" s="316"/>
      <c r="G4" s="316"/>
      <c r="L4" s="319" t="s">
        <v>963</v>
      </c>
    </row>
    <row r="5" spans="2:14" s="317" customFormat="1" ht="30" customHeight="1">
      <c r="B5" s="320"/>
      <c r="C5" s="320"/>
      <c r="D5" s="320"/>
      <c r="E5" s="320"/>
      <c r="F5" s="320"/>
      <c r="G5" s="320"/>
      <c r="J5" s="321" t="s">
        <v>243</v>
      </c>
      <c r="K5" s="321"/>
      <c r="L5" s="321"/>
      <c r="M5" s="322"/>
      <c r="N5" s="322"/>
    </row>
    <row r="6" spans="1:12" s="317" customFormat="1" ht="30" customHeight="1">
      <c r="A6" s="323"/>
      <c r="B6" s="324"/>
      <c r="C6" s="324"/>
      <c r="D6" s="325"/>
      <c r="E6" s="325"/>
      <c r="F6" s="326"/>
      <c r="G6" s="326"/>
      <c r="J6" s="327" t="s">
        <v>780</v>
      </c>
      <c r="K6" s="327"/>
      <c r="L6" s="328"/>
    </row>
    <row r="7" spans="2:12" s="317" customFormat="1" ht="30" customHeight="1">
      <c r="B7" s="329"/>
      <c r="C7" s="329"/>
      <c r="D7" s="329"/>
      <c r="E7" s="329"/>
      <c r="F7" s="329"/>
      <c r="G7" s="329"/>
      <c r="J7" s="330" t="s">
        <v>147</v>
      </c>
      <c r="K7" s="330"/>
      <c r="L7" s="330" t="s">
        <v>422</v>
      </c>
    </row>
    <row r="8" spans="2:12" s="317" customFormat="1" ht="30" customHeight="1">
      <c r="B8" s="331" t="s">
        <v>719</v>
      </c>
      <c r="C8" s="113"/>
      <c r="D8" s="113"/>
      <c r="E8" s="113"/>
      <c r="F8" s="332"/>
      <c r="G8" s="333"/>
      <c r="J8" s="333">
        <v>175733454.11</v>
      </c>
      <c r="L8" s="333">
        <v>176645618.24</v>
      </c>
    </row>
    <row r="9" spans="2:12" s="317" customFormat="1" ht="30" customHeight="1">
      <c r="B9" s="331" t="s">
        <v>720</v>
      </c>
      <c r="C9" s="113"/>
      <c r="D9" s="113"/>
      <c r="E9" s="113"/>
      <c r="F9" s="332"/>
      <c r="G9" s="333"/>
      <c r="J9" s="333">
        <v>101933491.01</v>
      </c>
      <c r="L9" s="333">
        <v>113274181.35</v>
      </c>
    </row>
    <row r="10" spans="2:12" s="317" customFormat="1" ht="30" customHeight="1">
      <c r="B10" s="331" t="s">
        <v>721</v>
      </c>
      <c r="C10" s="334"/>
      <c r="D10" s="333"/>
      <c r="E10" s="334"/>
      <c r="F10" s="332"/>
      <c r="G10" s="333"/>
      <c r="J10" s="335">
        <v>353384082.08</v>
      </c>
      <c r="L10" s="335">
        <v>332211372.69</v>
      </c>
    </row>
    <row r="11" spans="2:12" s="273" customFormat="1" ht="30" customHeight="1" thickBot="1">
      <c r="B11" s="273" t="s">
        <v>993</v>
      </c>
      <c r="C11" s="336"/>
      <c r="D11" s="336"/>
      <c r="E11" s="337"/>
      <c r="F11" s="338"/>
      <c r="G11" s="336"/>
      <c r="J11" s="339">
        <f>SUM(J8:J10)</f>
        <v>631051027.2</v>
      </c>
      <c r="L11" s="339">
        <f>SUM(L8:L10)</f>
        <v>622131172.28</v>
      </c>
    </row>
    <row r="12" spans="3:12" s="273" customFormat="1" ht="30" customHeight="1" thickTop="1">
      <c r="C12" s="336"/>
      <c r="D12" s="336"/>
      <c r="E12" s="337"/>
      <c r="F12" s="338"/>
      <c r="G12" s="336"/>
      <c r="J12" s="336"/>
      <c r="L12" s="336"/>
    </row>
    <row r="13" spans="2:12" s="273" customFormat="1" ht="30" customHeight="1">
      <c r="B13" s="340"/>
      <c r="C13" s="340"/>
      <c r="D13" s="317"/>
      <c r="E13" s="341"/>
      <c r="F13" s="340"/>
      <c r="G13" s="340"/>
      <c r="H13" s="342"/>
      <c r="I13" s="342"/>
      <c r="J13" s="343"/>
      <c r="K13" s="343"/>
      <c r="L13" s="340"/>
    </row>
    <row r="14" spans="1:11" ht="30" customHeight="1">
      <c r="A14" s="344" t="s">
        <v>647</v>
      </c>
      <c r="B14" s="345"/>
      <c r="C14" s="345"/>
      <c r="D14" s="346"/>
      <c r="E14" s="346"/>
      <c r="F14" s="345"/>
      <c r="G14" s="345"/>
      <c r="H14" s="345"/>
      <c r="I14" s="345"/>
      <c r="J14" s="345"/>
      <c r="K14" s="345"/>
    </row>
    <row r="15" spans="1:3" ht="30" customHeight="1">
      <c r="A15" s="1" t="s">
        <v>149</v>
      </c>
      <c r="B15" s="345"/>
      <c r="C15" s="345"/>
    </row>
    <row r="16" spans="1:12" ht="30" customHeight="1">
      <c r="A16" s="315"/>
      <c r="B16" s="316"/>
      <c r="C16" s="316"/>
      <c r="D16" s="316"/>
      <c r="E16" s="316"/>
      <c r="F16" s="316"/>
      <c r="G16" s="316"/>
      <c r="H16" s="317"/>
      <c r="I16" s="317"/>
      <c r="J16" s="317"/>
      <c r="K16" s="317"/>
      <c r="L16" s="319" t="s">
        <v>963</v>
      </c>
    </row>
    <row r="17" spans="1:12" ht="30" customHeight="1">
      <c r="A17" s="317"/>
      <c r="B17" s="347" t="s">
        <v>777</v>
      </c>
      <c r="C17" s="347"/>
      <c r="D17" s="347"/>
      <c r="E17" s="347"/>
      <c r="F17" s="347"/>
      <c r="G17" s="320"/>
      <c r="H17" s="347"/>
      <c r="I17" s="347"/>
      <c r="J17" s="347"/>
      <c r="K17" s="347"/>
      <c r="L17" s="347"/>
    </row>
    <row r="18" spans="1:12" ht="30" customHeight="1">
      <c r="A18" s="323"/>
      <c r="B18" s="348"/>
      <c r="C18" s="348"/>
      <c r="D18" s="349" t="s">
        <v>148</v>
      </c>
      <c r="E18" s="349"/>
      <c r="F18" s="350"/>
      <c r="G18" s="351"/>
      <c r="H18" s="348"/>
      <c r="I18" s="348"/>
      <c r="J18" s="349" t="s">
        <v>423</v>
      </c>
      <c r="K18" s="349"/>
      <c r="L18" s="350"/>
    </row>
    <row r="19" spans="1:12" ht="30" customHeight="1">
      <c r="A19" s="317"/>
      <c r="B19" s="352" t="s">
        <v>991</v>
      </c>
      <c r="C19" s="352"/>
      <c r="D19" s="352" t="s">
        <v>992</v>
      </c>
      <c r="E19" s="352"/>
      <c r="F19" s="352" t="s">
        <v>959</v>
      </c>
      <c r="G19" s="329"/>
      <c r="H19" s="352" t="s">
        <v>991</v>
      </c>
      <c r="I19" s="664" t="s">
        <v>992</v>
      </c>
      <c r="J19" s="664"/>
      <c r="K19" s="352"/>
      <c r="L19" s="352" t="s">
        <v>959</v>
      </c>
    </row>
    <row r="20" spans="1:12" ht="30" customHeight="1">
      <c r="A20" s="317" t="s">
        <v>734</v>
      </c>
      <c r="B20" s="353">
        <v>64565160.44</v>
      </c>
      <c r="C20" s="353"/>
      <c r="D20" s="353">
        <v>12641516.27</v>
      </c>
      <c r="E20" s="353"/>
      <c r="F20" s="353">
        <f>SUM(B20:D20)</f>
        <v>77206676.71</v>
      </c>
      <c r="G20" s="333"/>
      <c r="H20" s="353">
        <v>64565160.44</v>
      </c>
      <c r="I20" s="353"/>
      <c r="J20" s="353">
        <v>12641516.27</v>
      </c>
      <c r="K20" s="353"/>
      <c r="L20" s="353">
        <f>SUM(H20:J20)</f>
        <v>77206676.71</v>
      </c>
    </row>
    <row r="21" spans="1:12" ht="30" customHeight="1">
      <c r="A21" s="317" t="s">
        <v>735</v>
      </c>
      <c r="B21" s="333">
        <v>279756022.87</v>
      </c>
      <c r="C21" s="333"/>
      <c r="D21" s="333">
        <v>5094352.73</v>
      </c>
      <c r="E21" s="333"/>
      <c r="F21" s="333">
        <f>SUM(B21:D21)</f>
        <v>284850375.6</v>
      </c>
      <c r="G21" s="333"/>
      <c r="H21" s="333">
        <v>279756022.87</v>
      </c>
      <c r="I21" s="333"/>
      <c r="J21" s="333">
        <v>3193374.72</v>
      </c>
      <c r="K21" s="333"/>
      <c r="L21" s="333">
        <f>SUM(H21:J21)</f>
        <v>282949397.59000003</v>
      </c>
    </row>
    <row r="22" spans="1:12" ht="30" customHeight="1">
      <c r="A22" s="317" t="s">
        <v>736</v>
      </c>
      <c r="B22" s="333">
        <v>4028000</v>
      </c>
      <c r="C22" s="333"/>
      <c r="D22" s="333">
        <v>0</v>
      </c>
      <c r="E22" s="333"/>
      <c r="F22" s="333">
        <f>SUM(B22:D22)</f>
        <v>4028000</v>
      </c>
      <c r="G22" s="333"/>
      <c r="H22" s="333">
        <v>4028000</v>
      </c>
      <c r="I22" s="333"/>
      <c r="J22" s="333">
        <v>0</v>
      </c>
      <c r="K22" s="333"/>
      <c r="L22" s="333">
        <f>SUM(H22:J22)</f>
        <v>4028000</v>
      </c>
    </row>
    <row r="23" spans="1:12" ht="30" customHeight="1">
      <c r="A23" s="317" t="s">
        <v>737</v>
      </c>
      <c r="B23" s="333">
        <v>2825500</v>
      </c>
      <c r="C23" s="333"/>
      <c r="D23" s="333">
        <v>0</v>
      </c>
      <c r="E23" s="333"/>
      <c r="F23" s="333">
        <f>SUM(B23:D23)</f>
        <v>2825500</v>
      </c>
      <c r="G23" s="333"/>
      <c r="H23" s="333">
        <v>2825500</v>
      </c>
      <c r="I23" s="333"/>
      <c r="J23" s="333">
        <v>0</v>
      </c>
      <c r="K23" s="333"/>
      <c r="L23" s="333">
        <f>SUM(H23:J23)</f>
        <v>2825500</v>
      </c>
    </row>
    <row r="24" spans="1:12" ht="30" customHeight="1">
      <c r="A24" s="317" t="s">
        <v>394</v>
      </c>
      <c r="B24" s="335">
        <v>5550000</v>
      </c>
      <c r="C24" s="333"/>
      <c r="D24" s="335">
        <v>3993125.78</v>
      </c>
      <c r="E24" s="333"/>
      <c r="F24" s="335">
        <f>SUM(B24:D24)</f>
        <v>9543125.78</v>
      </c>
      <c r="G24" s="333"/>
      <c r="H24" s="335">
        <v>5550000</v>
      </c>
      <c r="I24" s="333"/>
      <c r="J24" s="335">
        <v>3993125.78</v>
      </c>
      <c r="K24" s="333"/>
      <c r="L24" s="335">
        <f>SUM(H24:J24)</f>
        <v>9543125.78</v>
      </c>
    </row>
    <row r="25" spans="1:12" ht="30" customHeight="1">
      <c r="A25" s="317" t="s">
        <v>993</v>
      </c>
      <c r="B25" s="333">
        <f aca="true" t="shared" si="0" ref="B25:L25">SUM(B20:B24)</f>
        <v>356724683.31</v>
      </c>
      <c r="C25" s="354"/>
      <c r="D25" s="333">
        <f t="shared" si="0"/>
        <v>21728994.78</v>
      </c>
      <c r="E25" s="354"/>
      <c r="F25" s="333">
        <f>SUM(F20:F24)</f>
        <v>378453678.09</v>
      </c>
      <c r="G25" s="333"/>
      <c r="H25" s="354">
        <f t="shared" si="0"/>
        <v>356724683.31</v>
      </c>
      <c r="I25" s="354"/>
      <c r="J25" s="354">
        <f t="shared" si="0"/>
        <v>19828016.77</v>
      </c>
      <c r="K25" s="354"/>
      <c r="L25" s="333">
        <f t="shared" si="0"/>
        <v>376552700.08</v>
      </c>
    </row>
    <row r="26" spans="1:12" ht="30" customHeight="1">
      <c r="A26" s="317" t="s">
        <v>810</v>
      </c>
      <c r="B26" s="354"/>
      <c r="C26" s="354"/>
      <c r="D26" s="354"/>
      <c r="E26" s="354"/>
      <c r="F26" s="355">
        <v>-5805140.73</v>
      </c>
      <c r="G26" s="355"/>
      <c r="H26" s="354"/>
      <c r="I26" s="354"/>
      <c r="J26" s="354"/>
      <c r="K26" s="354"/>
      <c r="L26" s="355">
        <v>-5805140.73</v>
      </c>
    </row>
    <row r="27" spans="1:12" ht="30" customHeight="1" thickBot="1">
      <c r="A27" s="317" t="s">
        <v>885</v>
      </c>
      <c r="B27" s="354"/>
      <c r="C27" s="354"/>
      <c r="D27" s="354"/>
      <c r="E27" s="354"/>
      <c r="F27" s="356">
        <f>SUM(F25:F26)</f>
        <v>372648537.35999995</v>
      </c>
      <c r="G27" s="333"/>
      <c r="H27" s="354"/>
      <c r="I27" s="354"/>
      <c r="J27" s="354"/>
      <c r="K27" s="354"/>
      <c r="L27" s="356">
        <f>SUM(L25:L26)</f>
        <v>370747559.34999996</v>
      </c>
    </row>
    <row r="28" spans="1:12" ht="30" customHeight="1" thickTop="1">
      <c r="A28" s="317"/>
      <c r="B28" s="354"/>
      <c r="C28" s="354"/>
      <c r="D28" s="354"/>
      <c r="E28" s="354"/>
      <c r="F28" s="333"/>
      <c r="G28" s="333"/>
      <c r="H28" s="354"/>
      <c r="I28" s="354"/>
      <c r="J28" s="354"/>
      <c r="K28" s="354"/>
      <c r="L28" s="333"/>
    </row>
    <row r="29" spans="1:11" ht="30" customHeight="1">
      <c r="A29" s="3" t="s">
        <v>223</v>
      </c>
      <c r="B29" s="345"/>
      <c r="C29" s="345"/>
      <c r="D29" s="1"/>
      <c r="E29" s="1"/>
      <c r="F29" s="1"/>
      <c r="G29" s="1"/>
      <c r="H29" s="1"/>
      <c r="I29" s="1"/>
      <c r="J29" s="2"/>
      <c r="K29" s="2"/>
    </row>
    <row r="30" spans="1:11" ht="30" customHeight="1">
      <c r="A30" s="289"/>
      <c r="B30" s="345"/>
      <c r="C30" s="345"/>
      <c r="D30" s="1"/>
      <c r="E30" s="1"/>
      <c r="F30" s="1"/>
      <c r="G30" s="1"/>
      <c r="H30" s="1"/>
      <c r="I30" s="1"/>
      <c r="J30" s="2"/>
      <c r="K30" s="2"/>
    </row>
    <row r="31" spans="1:11" ht="18.75" customHeight="1">
      <c r="A31" s="289"/>
      <c r="B31" s="345"/>
      <c r="C31" s="345"/>
      <c r="D31" s="1"/>
      <c r="E31" s="1"/>
      <c r="F31" s="1"/>
      <c r="G31" s="1"/>
      <c r="H31" s="1"/>
      <c r="I31" s="1"/>
      <c r="J31" s="2"/>
      <c r="K31" s="2"/>
    </row>
    <row r="32" spans="1:11" ht="30" customHeight="1">
      <c r="A32" s="345"/>
      <c r="B32" s="345"/>
      <c r="C32" s="345"/>
      <c r="D32" s="1"/>
      <c r="E32" s="1"/>
      <c r="F32" s="1"/>
      <c r="G32" s="1"/>
      <c r="H32" s="1"/>
      <c r="I32" s="1"/>
      <c r="J32" s="357"/>
      <c r="K32" s="357"/>
    </row>
    <row r="33" spans="1:12" ht="30" customHeight="1">
      <c r="A33" s="358"/>
      <c r="B33" s="358"/>
      <c r="C33" s="358"/>
      <c r="D33" s="359"/>
      <c r="E33" s="359"/>
      <c r="F33" s="359"/>
      <c r="G33" s="359"/>
      <c r="H33" s="359"/>
      <c r="I33" s="359"/>
      <c r="J33" s="359"/>
      <c r="K33" s="359"/>
      <c r="L33" s="359"/>
    </row>
    <row r="34" spans="1:12" ht="30" customHeight="1">
      <c r="A34" s="358" t="s">
        <v>675</v>
      </c>
      <c r="B34" s="358"/>
      <c r="C34" s="358"/>
      <c r="D34" s="359"/>
      <c r="E34" s="359"/>
      <c r="F34" s="359"/>
      <c r="G34" s="359"/>
      <c r="H34" s="359"/>
      <c r="I34" s="359"/>
      <c r="J34" s="359"/>
      <c r="K34" s="359"/>
      <c r="L34" s="359"/>
    </row>
    <row r="35" spans="1:12" ht="30" customHeight="1">
      <c r="A35" s="358" t="s">
        <v>674</v>
      </c>
      <c r="B35" s="358"/>
      <c r="C35" s="358"/>
      <c r="D35" s="359"/>
      <c r="E35" s="359"/>
      <c r="F35" s="359"/>
      <c r="G35" s="359"/>
      <c r="H35" s="359"/>
      <c r="I35" s="359"/>
      <c r="J35" s="359"/>
      <c r="K35" s="359"/>
      <c r="L35" s="359"/>
    </row>
    <row r="36" spans="1:12" ht="29.25" customHeight="1">
      <c r="A36" s="312" t="s">
        <v>733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</row>
    <row r="37" spans="1:12" ht="29.25" customHeight="1">
      <c r="A37" s="312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</row>
    <row r="38" spans="1:12" ht="29.25" customHeight="1">
      <c r="A38" s="344" t="s">
        <v>648</v>
      </c>
      <c r="B38" s="360"/>
      <c r="C38" s="360"/>
      <c r="D38" s="361"/>
      <c r="E38" s="361"/>
      <c r="F38" s="361"/>
      <c r="G38" s="361"/>
      <c r="H38" s="361"/>
      <c r="I38" s="361"/>
      <c r="J38" s="321"/>
      <c r="K38" s="321"/>
      <c r="L38" s="321"/>
    </row>
    <row r="39" spans="1:11" ht="29.25" customHeight="1">
      <c r="A39" s="1" t="s">
        <v>150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</row>
    <row r="40" spans="1:12" ht="29.25" customHeight="1">
      <c r="A40" s="1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19" t="s">
        <v>963</v>
      </c>
    </row>
    <row r="41" spans="1:12" ht="29.25" customHeight="1">
      <c r="A41" s="345"/>
      <c r="B41" s="345"/>
      <c r="C41" s="345"/>
      <c r="F41" s="347" t="s">
        <v>777</v>
      </c>
      <c r="G41" s="362"/>
      <c r="H41" s="362"/>
      <c r="I41" s="362"/>
      <c r="J41" s="362"/>
      <c r="K41" s="358"/>
      <c r="L41" s="363"/>
    </row>
    <row r="42" spans="1:12" ht="29.25" customHeight="1">
      <c r="A42" s="364"/>
      <c r="B42" s="364"/>
      <c r="C42" s="364"/>
      <c r="F42" s="365" t="s">
        <v>991</v>
      </c>
      <c r="H42" s="365" t="s">
        <v>353</v>
      </c>
      <c r="J42" s="365" t="s">
        <v>996</v>
      </c>
      <c r="K42" s="366"/>
      <c r="L42" s="366" t="s">
        <v>959</v>
      </c>
    </row>
    <row r="43" spans="1:12" ht="29.25" customHeight="1">
      <c r="A43" s="364"/>
      <c r="B43" s="364"/>
      <c r="C43" s="364"/>
      <c r="F43" s="367" t="s">
        <v>747</v>
      </c>
      <c r="G43" s="367"/>
      <c r="H43" s="367"/>
      <c r="I43" s="642" t="s">
        <v>998</v>
      </c>
      <c r="J43" s="642"/>
      <c r="K43" s="367"/>
      <c r="L43" s="367"/>
    </row>
    <row r="44" spans="1:12" ht="29.25" customHeight="1">
      <c r="A44" s="345" t="s">
        <v>999</v>
      </c>
      <c r="B44" s="345"/>
      <c r="C44" s="345"/>
      <c r="F44" s="368"/>
      <c r="G44" s="368"/>
      <c r="H44" s="368"/>
      <c r="I44" s="368"/>
      <c r="J44" s="368"/>
      <c r="K44" s="368"/>
      <c r="L44" s="345"/>
    </row>
    <row r="45" spans="1:12" ht="29.25" customHeight="1">
      <c r="A45" s="285" t="s">
        <v>424</v>
      </c>
      <c r="B45" s="345"/>
      <c r="C45" s="345"/>
      <c r="F45" s="369">
        <v>734728902.89</v>
      </c>
      <c r="G45" s="369"/>
      <c r="H45" s="369">
        <v>314481301.23</v>
      </c>
      <c r="I45" s="369"/>
      <c r="J45" s="369">
        <v>196809511.5</v>
      </c>
      <c r="K45" s="369"/>
      <c r="L45" s="369">
        <f>SUM(F45:J45)</f>
        <v>1246019715.62</v>
      </c>
    </row>
    <row r="46" spans="1:12" ht="29.25" customHeight="1">
      <c r="A46" s="345" t="s">
        <v>1000</v>
      </c>
      <c r="B46" s="345"/>
      <c r="C46" s="345"/>
      <c r="F46" s="369">
        <v>296736911</v>
      </c>
      <c r="G46" s="369"/>
      <c r="H46" s="369">
        <v>228875600.02</v>
      </c>
      <c r="I46" s="369"/>
      <c r="J46" s="369">
        <v>100412781.17</v>
      </c>
      <c r="K46" s="369"/>
      <c r="L46" s="369">
        <f>SUM(F46:J46)</f>
        <v>626025292.1899999</v>
      </c>
    </row>
    <row r="47" spans="1:12" ht="29.25" customHeight="1">
      <c r="A47" s="370" t="s">
        <v>250</v>
      </c>
      <c r="B47" s="370"/>
      <c r="C47" s="370"/>
      <c r="F47" s="369">
        <v>-28445500</v>
      </c>
      <c r="G47" s="369"/>
      <c r="H47" s="369">
        <v>223036343.98</v>
      </c>
      <c r="I47" s="369"/>
      <c r="J47" s="369">
        <v>-260608639.63</v>
      </c>
      <c r="K47" s="369"/>
      <c r="L47" s="369">
        <f>SUM(F47:J47)</f>
        <v>-66017795.650000006</v>
      </c>
    </row>
    <row r="48" spans="1:12" ht="29.25" customHeight="1">
      <c r="A48" s="285" t="s">
        <v>151</v>
      </c>
      <c r="B48" s="345"/>
      <c r="C48" s="345"/>
      <c r="F48" s="371">
        <f>SUM(F45:F47)</f>
        <v>1003020313.89</v>
      </c>
      <c r="G48" s="369"/>
      <c r="H48" s="371">
        <f>SUM(H45:H47)</f>
        <v>766393245.23</v>
      </c>
      <c r="I48" s="369"/>
      <c r="J48" s="371">
        <f>SUM(J45:J47)</f>
        <v>36613653.04000002</v>
      </c>
      <c r="K48" s="369"/>
      <c r="L48" s="371">
        <f>SUM(L45:L47)</f>
        <v>1806027212.1599998</v>
      </c>
    </row>
    <row r="49" spans="1:12" ht="29.25" customHeight="1">
      <c r="A49" s="345" t="s">
        <v>1002</v>
      </c>
      <c r="B49" s="345"/>
      <c r="C49" s="345"/>
      <c r="F49" s="372"/>
      <c r="G49" s="373"/>
      <c r="H49" s="372"/>
      <c r="I49" s="373"/>
      <c r="J49" s="372"/>
      <c r="K49" s="373"/>
      <c r="L49" s="374"/>
    </row>
    <row r="50" spans="1:12" ht="29.25" customHeight="1">
      <c r="A50" s="285" t="s">
        <v>424</v>
      </c>
      <c r="B50" s="345"/>
      <c r="C50" s="345"/>
      <c r="F50" s="369">
        <v>0</v>
      </c>
      <c r="G50" s="369"/>
      <c r="H50" s="369">
        <v>176095136.16</v>
      </c>
      <c r="I50" s="369"/>
      <c r="J50" s="369">
        <v>0</v>
      </c>
      <c r="K50" s="369"/>
      <c r="L50" s="369">
        <f>SUM(F50:J50)</f>
        <v>176095136.16</v>
      </c>
    </row>
    <row r="51" spans="1:12" ht="29.25" customHeight="1">
      <c r="A51" s="345" t="s">
        <v>1003</v>
      </c>
      <c r="B51" s="345"/>
      <c r="C51" s="345"/>
      <c r="F51" s="369">
        <v>0</v>
      </c>
      <c r="G51" s="369"/>
      <c r="H51" s="369">
        <v>19785093.09</v>
      </c>
      <c r="I51" s="369"/>
      <c r="J51" s="369">
        <v>0</v>
      </c>
      <c r="K51" s="369"/>
      <c r="L51" s="369">
        <f>SUM(F51:J51)</f>
        <v>19785093.09</v>
      </c>
    </row>
    <row r="52" spans="1:12" ht="29.25" customHeight="1">
      <c r="A52" s="345" t="s">
        <v>387</v>
      </c>
      <c r="B52" s="345"/>
      <c r="C52" s="345"/>
      <c r="F52" s="369">
        <v>0</v>
      </c>
      <c r="G52" s="369"/>
      <c r="H52" s="369">
        <v>1038896.69</v>
      </c>
      <c r="I52" s="369"/>
      <c r="J52" s="369">
        <v>0</v>
      </c>
      <c r="K52" s="369"/>
      <c r="L52" s="369">
        <f>SUM(F52:J52)</f>
        <v>1038896.69</v>
      </c>
    </row>
    <row r="53" spans="1:12" ht="29.25" customHeight="1">
      <c r="A53" s="345" t="s">
        <v>556</v>
      </c>
      <c r="B53" s="345"/>
      <c r="C53" s="345"/>
      <c r="F53" s="375">
        <v>0</v>
      </c>
      <c r="G53" s="369"/>
      <c r="H53" s="375">
        <v>-21840694.51</v>
      </c>
      <c r="I53" s="369"/>
      <c r="J53" s="375">
        <v>0</v>
      </c>
      <c r="K53" s="369"/>
      <c r="L53" s="369">
        <f>SUM(F53:J53)</f>
        <v>-21840694.51</v>
      </c>
    </row>
    <row r="54" spans="1:12" ht="29.25" customHeight="1">
      <c r="A54" s="285" t="s">
        <v>151</v>
      </c>
      <c r="B54" s="345"/>
      <c r="C54" s="345"/>
      <c r="D54" s="376"/>
      <c r="E54" s="376"/>
      <c r="F54" s="377">
        <f>SUM(F50:F53)</f>
        <v>0</v>
      </c>
      <c r="G54" s="369"/>
      <c r="H54" s="377">
        <f>SUM(H50:H53)</f>
        <v>175078431.43</v>
      </c>
      <c r="I54" s="369"/>
      <c r="J54" s="377">
        <f>SUM(J50:J53)</f>
        <v>0</v>
      </c>
      <c r="K54" s="369"/>
      <c r="L54" s="377">
        <f>SUM(L50:L53)</f>
        <v>175078431.43</v>
      </c>
    </row>
    <row r="55" spans="1:12" ht="29.25" customHeight="1">
      <c r="A55" s="345" t="s">
        <v>1005</v>
      </c>
      <c r="B55" s="345"/>
      <c r="C55" s="345"/>
      <c r="F55" s="378"/>
      <c r="G55" s="378"/>
      <c r="H55" s="378"/>
      <c r="I55" s="378"/>
      <c r="J55" s="378"/>
      <c r="K55" s="378"/>
      <c r="L55" s="2"/>
    </row>
    <row r="56" spans="1:12" ht="29.25" customHeight="1">
      <c r="A56" s="285" t="s">
        <v>424</v>
      </c>
      <c r="B56" s="345"/>
      <c r="C56" s="345"/>
      <c r="F56" s="369">
        <v>116049065.7</v>
      </c>
      <c r="G56" s="369"/>
      <c r="H56" s="369">
        <v>0</v>
      </c>
      <c r="I56" s="369"/>
      <c r="J56" s="369">
        <v>0</v>
      </c>
      <c r="K56" s="369"/>
      <c r="L56" s="369">
        <f>SUM(F56:J56)</f>
        <v>116049065.7</v>
      </c>
    </row>
    <row r="57" spans="1:12" ht="29.25" customHeight="1">
      <c r="A57" s="345" t="s">
        <v>1006</v>
      </c>
      <c r="B57" s="345"/>
      <c r="C57" s="345"/>
      <c r="F57" s="369">
        <v>0</v>
      </c>
      <c r="G57" s="369"/>
      <c r="H57" s="369">
        <v>0</v>
      </c>
      <c r="I57" s="369"/>
      <c r="J57" s="369">
        <v>0</v>
      </c>
      <c r="K57" s="369"/>
      <c r="L57" s="369">
        <f>SUM(F57:J57)</f>
        <v>0</v>
      </c>
    </row>
    <row r="58" spans="1:12" ht="29.25" customHeight="1">
      <c r="A58" s="285" t="s">
        <v>151</v>
      </c>
      <c r="B58" s="345"/>
      <c r="C58" s="345"/>
      <c r="F58" s="371">
        <f>SUM(F56:F57)</f>
        <v>116049065.7</v>
      </c>
      <c r="G58" s="373"/>
      <c r="H58" s="371">
        <f>SUM(H56:H57)</f>
        <v>0</v>
      </c>
      <c r="I58" s="373"/>
      <c r="J58" s="371">
        <f>SUM(J56:J57)</f>
        <v>0</v>
      </c>
      <c r="K58" s="373"/>
      <c r="L58" s="371">
        <f>SUM(L56:L57)</f>
        <v>116049065.7</v>
      </c>
    </row>
    <row r="59" spans="1:12" ht="29.25" customHeight="1">
      <c r="A59" s="345" t="s">
        <v>1007</v>
      </c>
      <c r="B59" s="345"/>
      <c r="C59" s="345"/>
      <c r="F59" s="378"/>
      <c r="G59" s="378"/>
      <c r="H59" s="378"/>
      <c r="I59" s="378"/>
      <c r="J59" s="378"/>
      <c r="K59" s="378"/>
      <c r="L59" s="2"/>
    </row>
    <row r="60" spans="1:12" ht="29.25" customHeight="1" thickBot="1">
      <c r="A60" s="285" t="s">
        <v>424</v>
      </c>
      <c r="B60" s="345"/>
      <c r="C60" s="345"/>
      <c r="D60" s="379"/>
      <c r="F60" s="380">
        <f>SUM(F45-F50-F56)</f>
        <v>618679837.1899999</v>
      </c>
      <c r="G60" s="373"/>
      <c r="H60" s="380">
        <f>SUM(H45-H50-H56)</f>
        <v>138386165.07000002</v>
      </c>
      <c r="I60" s="373"/>
      <c r="J60" s="380">
        <f>SUM(J45-J50-J56)</f>
        <v>196809511.5</v>
      </c>
      <c r="K60" s="373"/>
      <c r="L60" s="380">
        <f>SUM(L45-L50-L56)</f>
        <v>953875513.7599999</v>
      </c>
    </row>
    <row r="61" spans="1:12" ht="29.25" customHeight="1" thickBot="1" thickTop="1">
      <c r="A61" s="285" t="s">
        <v>151</v>
      </c>
      <c r="B61" s="345"/>
      <c r="C61" s="345"/>
      <c r="F61" s="380">
        <f>F48-F54-F58</f>
        <v>886971248.1899999</v>
      </c>
      <c r="G61" s="373"/>
      <c r="H61" s="380">
        <f>H48-H54-H58</f>
        <v>591314813.8</v>
      </c>
      <c r="I61" s="373"/>
      <c r="J61" s="380">
        <f>J48-J54-J58</f>
        <v>36613653.04000002</v>
      </c>
      <c r="K61" s="373"/>
      <c r="L61" s="380">
        <f>L48-L54-L58</f>
        <v>1514899715.0299997</v>
      </c>
    </row>
    <row r="62" spans="1:12" ht="29.25" customHeight="1" thickTop="1">
      <c r="A62" s="345"/>
      <c r="B62" s="345"/>
      <c r="C62" s="345"/>
      <c r="F62" s="373"/>
      <c r="G62" s="373"/>
      <c r="H62" s="373"/>
      <c r="I62" s="373"/>
      <c r="J62" s="373"/>
      <c r="K62" s="373"/>
      <c r="L62" s="373"/>
    </row>
    <row r="63" spans="1:11" ht="29.25" customHeight="1">
      <c r="A63" s="289" t="s">
        <v>165</v>
      </c>
      <c r="B63" s="345"/>
      <c r="C63" s="345"/>
      <c r="D63" s="1"/>
      <c r="E63" s="1"/>
      <c r="F63" s="1"/>
      <c r="G63" s="1"/>
      <c r="H63" s="1"/>
      <c r="I63" s="1"/>
      <c r="J63" s="2"/>
      <c r="K63" s="2"/>
    </row>
    <row r="64" spans="1:11" ht="29.25" customHeight="1">
      <c r="A64" s="345" t="s">
        <v>166</v>
      </c>
      <c r="B64" s="345"/>
      <c r="C64" s="345"/>
      <c r="D64" s="1"/>
      <c r="E64" s="1"/>
      <c r="F64" s="1"/>
      <c r="G64" s="1"/>
      <c r="H64" s="1"/>
      <c r="I64" s="1"/>
      <c r="J64" s="357"/>
      <c r="K64" s="357"/>
    </row>
    <row r="65" spans="1:11" ht="29.25" customHeight="1">
      <c r="A65" s="289" t="s">
        <v>231</v>
      </c>
      <c r="B65" s="345"/>
      <c r="C65" s="345"/>
      <c r="D65" s="1"/>
      <c r="E65" s="1"/>
      <c r="F65" s="1"/>
      <c r="G65" s="1"/>
      <c r="H65" s="1"/>
      <c r="I65" s="1"/>
      <c r="J65" s="2"/>
      <c r="K65" s="2"/>
    </row>
    <row r="66" spans="2:12" ht="29.25" customHeight="1">
      <c r="B66" s="358"/>
      <c r="C66" s="358"/>
      <c r="D66" s="359"/>
      <c r="E66" s="359"/>
      <c r="F66" s="359"/>
      <c r="G66" s="359"/>
      <c r="H66" s="359"/>
      <c r="I66" s="359"/>
      <c r="J66" s="359"/>
      <c r="K66" s="359"/>
      <c r="L66" s="359"/>
    </row>
    <row r="67" spans="2:12" ht="29.25" customHeight="1">
      <c r="B67" s="358"/>
      <c r="C67" s="358"/>
      <c r="D67" s="359"/>
      <c r="E67" s="359"/>
      <c r="F67" s="359"/>
      <c r="G67" s="359"/>
      <c r="H67" s="359"/>
      <c r="I67" s="359"/>
      <c r="J67" s="359"/>
      <c r="K67" s="359"/>
      <c r="L67" s="359"/>
    </row>
    <row r="68" spans="2:12" ht="29.25" customHeight="1">
      <c r="B68" s="358"/>
      <c r="C68" s="358"/>
      <c r="D68" s="359"/>
      <c r="E68" s="359"/>
      <c r="F68" s="359"/>
      <c r="G68" s="359"/>
      <c r="H68" s="359"/>
      <c r="I68" s="359"/>
      <c r="J68" s="359"/>
      <c r="K68" s="359"/>
      <c r="L68" s="359"/>
    </row>
    <row r="69" spans="1:12" ht="29.25" customHeight="1">
      <c r="A69" s="358" t="s">
        <v>675</v>
      </c>
      <c r="B69" s="358"/>
      <c r="C69" s="358"/>
      <c r="D69" s="359"/>
      <c r="E69" s="359"/>
      <c r="F69" s="359"/>
      <c r="G69" s="359"/>
      <c r="H69" s="359"/>
      <c r="I69" s="359"/>
      <c r="J69" s="359"/>
      <c r="K69" s="359"/>
      <c r="L69" s="359"/>
    </row>
    <row r="70" spans="1:12" ht="29.25" customHeight="1">
      <c r="A70" s="358" t="s">
        <v>674</v>
      </c>
      <c r="B70" s="358"/>
      <c r="C70" s="358"/>
      <c r="D70" s="359"/>
      <c r="E70" s="359"/>
      <c r="F70" s="359"/>
      <c r="G70" s="359"/>
      <c r="H70" s="359"/>
      <c r="I70" s="359"/>
      <c r="J70" s="359"/>
      <c r="K70" s="359"/>
      <c r="L70" s="359"/>
    </row>
    <row r="71" spans="1:12" ht="25.5" customHeight="1">
      <c r="A71" s="312" t="s">
        <v>726</v>
      </c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</row>
    <row r="72" spans="2:12" ht="25.5" customHeight="1">
      <c r="B72" s="358"/>
      <c r="C72" s="358"/>
      <c r="D72" s="359"/>
      <c r="E72" s="359"/>
      <c r="F72" s="359"/>
      <c r="G72" s="359"/>
      <c r="H72" s="359"/>
      <c r="I72" s="359"/>
      <c r="J72" s="359"/>
      <c r="K72" s="359"/>
      <c r="L72" s="359"/>
    </row>
    <row r="73" spans="1:12" ht="25.5" customHeight="1">
      <c r="A73" s="344" t="s">
        <v>648</v>
      </c>
      <c r="B73" s="360"/>
      <c r="C73" s="360"/>
      <c r="D73" s="361"/>
      <c r="E73" s="361"/>
      <c r="F73" s="361"/>
      <c r="G73" s="361"/>
      <c r="H73" s="361"/>
      <c r="I73" s="361"/>
      <c r="J73" s="321"/>
      <c r="K73" s="321"/>
      <c r="L73" s="319"/>
    </row>
    <row r="74" spans="1:12" ht="25.5" customHeight="1">
      <c r="A74" s="344"/>
      <c r="B74" s="360"/>
      <c r="C74" s="360"/>
      <c r="D74" s="361"/>
      <c r="E74" s="361"/>
      <c r="F74" s="361"/>
      <c r="G74" s="361"/>
      <c r="H74" s="361"/>
      <c r="I74" s="361"/>
      <c r="J74" s="321"/>
      <c r="K74" s="321"/>
      <c r="L74" s="319" t="s">
        <v>963</v>
      </c>
    </row>
    <row r="75" spans="1:12" ht="25.5" customHeight="1">
      <c r="A75" s="344"/>
      <c r="B75" s="360"/>
      <c r="C75" s="360"/>
      <c r="D75" s="361"/>
      <c r="E75" s="361"/>
      <c r="F75" s="361"/>
      <c r="G75" s="361"/>
      <c r="H75" s="361"/>
      <c r="I75" s="361"/>
      <c r="J75" s="321" t="s">
        <v>243</v>
      </c>
      <c r="K75" s="321"/>
      <c r="L75" s="321"/>
    </row>
    <row r="76" spans="1:12" ht="25.5" customHeight="1">
      <c r="A76" s="360"/>
      <c r="B76" s="360"/>
      <c r="C76" s="360"/>
      <c r="D76" s="361"/>
      <c r="E76" s="361"/>
      <c r="F76" s="361"/>
      <c r="G76" s="361"/>
      <c r="H76" s="361"/>
      <c r="I76" s="361"/>
      <c r="J76" s="327" t="s">
        <v>780</v>
      </c>
      <c r="K76" s="327"/>
      <c r="L76" s="328"/>
    </row>
    <row r="77" spans="1:12" ht="25.5" customHeight="1">
      <c r="A77" s="360"/>
      <c r="B77" s="360"/>
      <c r="C77" s="360"/>
      <c r="D77" s="361"/>
      <c r="E77" s="361"/>
      <c r="F77" s="361"/>
      <c r="G77" s="361"/>
      <c r="H77" s="361"/>
      <c r="I77" s="361"/>
      <c r="J77" s="381" t="s">
        <v>147</v>
      </c>
      <c r="K77" s="381"/>
      <c r="L77" s="381" t="s">
        <v>422</v>
      </c>
    </row>
    <row r="78" spans="1:12" ht="25.5" customHeight="1">
      <c r="A78" s="360"/>
      <c r="B78" s="360"/>
      <c r="C78" s="360"/>
      <c r="D78" s="361"/>
      <c r="E78" s="361"/>
      <c r="F78" s="361"/>
      <c r="G78" s="361"/>
      <c r="H78" s="361"/>
      <c r="I78" s="361"/>
      <c r="J78" s="382"/>
      <c r="K78" s="382"/>
      <c r="L78" s="381"/>
    </row>
    <row r="79" spans="1:12" ht="25.5" customHeight="1">
      <c r="A79" s="360"/>
      <c r="B79" s="360" t="s">
        <v>744</v>
      </c>
      <c r="C79" s="360"/>
      <c r="D79" s="361"/>
      <c r="E79" s="361"/>
      <c r="F79" s="361"/>
      <c r="G79" s="361"/>
      <c r="H79" s="361"/>
      <c r="I79" s="361"/>
      <c r="J79" s="113">
        <f>F27</f>
        <v>372648537.35999995</v>
      </c>
      <c r="K79" s="113"/>
      <c r="L79" s="383">
        <f>L27</f>
        <v>370747559.34999996</v>
      </c>
    </row>
    <row r="80" spans="1:12" ht="25.5" customHeight="1">
      <c r="A80" s="360"/>
      <c r="B80" s="360" t="s">
        <v>745</v>
      </c>
      <c r="C80" s="360"/>
      <c r="D80" s="361"/>
      <c r="E80" s="361"/>
      <c r="F80" s="361"/>
      <c r="G80" s="361"/>
      <c r="H80" s="361"/>
      <c r="I80" s="361"/>
      <c r="J80" s="384">
        <f>L61</f>
        <v>1514899715.0299997</v>
      </c>
      <c r="K80" s="361"/>
      <c r="L80" s="385">
        <f>L60</f>
        <v>953875513.7599999</v>
      </c>
    </row>
    <row r="81" spans="1:12" ht="25.5" customHeight="1" thickBot="1">
      <c r="A81" s="360"/>
      <c r="B81" s="386" t="s">
        <v>746</v>
      </c>
      <c r="C81" s="386"/>
      <c r="D81" s="387"/>
      <c r="E81" s="387"/>
      <c r="F81" s="387"/>
      <c r="G81" s="387"/>
      <c r="H81" s="387"/>
      <c r="I81" s="387"/>
      <c r="J81" s="388">
        <f>SUM(J79:J80)</f>
        <v>1887548252.3899996</v>
      </c>
      <c r="K81" s="387"/>
      <c r="L81" s="388">
        <f>SUM(L79:L80)</f>
        <v>1324623073.11</v>
      </c>
    </row>
    <row r="82" spans="1:12" ht="25.5" customHeight="1" thickTop="1">
      <c r="A82" s="358"/>
      <c r="B82" s="358"/>
      <c r="C82" s="358"/>
      <c r="D82" s="359"/>
      <c r="E82" s="359"/>
      <c r="F82" s="359"/>
      <c r="G82" s="359"/>
      <c r="H82" s="359"/>
      <c r="I82" s="359"/>
      <c r="J82" s="361"/>
      <c r="K82" s="359"/>
      <c r="L82" s="359"/>
    </row>
    <row r="83" spans="1:12" ht="25.5" customHeight="1">
      <c r="A83" s="358"/>
      <c r="B83" s="358"/>
      <c r="C83" s="358"/>
      <c r="D83" s="359"/>
      <c r="E83" s="359"/>
      <c r="F83" s="359"/>
      <c r="G83" s="359"/>
      <c r="H83" s="359"/>
      <c r="I83" s="359"/>
      <c r="J83" s="361"/>
      <c r="K83" s="359"/>
      <c r="L83" s="359"/>
    </row>
    <row r="84" spans="1:12" ht="25.5" customHeight="1">
      <c r="A84" s="273" t="s">
        <v>198</v>
      </c>
      <c r="B84" s="273"/>
      <c r="C84" s="273"/>
      <c r="D84" s="317"/>
      <c r="E84" s="317"/>
      <c r="F84" s="273"/>
      <c r="G84" s="273"/>
      <c r="H84" s="273"/>
      <c r="I84" s="273"/>
      <c r="J84" s="273"/>
      <c r="K84" s="273"/>
      <c r="L84" s="273"/>
    </row>
    <row r="85" spans="1:12" ht="25.5" customHeight="1">
      <c r="A85" s="273" t="s">
        <v>197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</row>
    <row r="86" spans="1:12" s="389" customFormat="1" ht="31.5" customHeight="1">
      <c r="A86" s="273"/>
      <c r="B86" s="273"/>
      <c r="C86" s="273"/>
      <c r="D86" s="273"/>
      <c r="E86" s="273"/>
      <c r="F86" s="327" t="s">
        <v>513</v>
      </c>
      <c r="G86" s="327"/>
      <c r="H86" s="327"/>
      <c r="I86" s="327"/>
      <c r="J86" s="327"/>
      <c r="K86" s="327"/>
      <c r="L86" s="327"/>
    </row>
    <row r="87" spans="1:12" ht="25.5" customHeight="1">
      <c r="A87" s="273"/>
      <c r="B87" s="273"/>
      <c r="C87" s="273"/>
      <c r="D87" s="273"/>
      <c r="E87" s="273"/>
      <c r="F87" s="390" t="s">
        <v>514</v>
      </c>
      <c r="G87" s="390"/>
      <c r="H87" s="390"/>
      <c r="J87" s="390" t="s">
        <v>152</v>
      </c>
      <c r="K87" s="390"/>
      <c r="L87" s="390"/>
    </row>
    <row r="88" spans="1:12" ht="25.5" customHeight="1">
      <c r="A88" s="317"/>
      <c r="B88" s="317"/>
      <c r="C88" s="317"/>
      <c r="D88" s="273"/>
      <c r="E88" s="273"/>
      <c r="F88" s="381" t="s">
        <v>147</v>
      </c>
      <c r="G88" s="381"/>
      <c r="H88" s="381" t="s">
        <v>153</v>
      </c>
      <c r="I88" s="330"/>
      <c r="J88" s="381" t="s">
        <v>147</v>
      </c>
      <c r="K88" s="381"/>
      <c r="L88" s="381" t="s">
        <v>153</v>
      </c>
    </row>
    <row r="89" spans="1:12" ht="25.5" customHeight="1">
      <c r="A89" s="273" t="s">
        <v>727</v>
      </c>
      <c r="B89" s="273"/>
      <c r="C89" s="273"/>
      <c r="D89" s="273"/>
      <c r="E89" s="273"/>
      <c r="F89" s="338"/>
      <c r="G89" s="338"/>
      <c r="H89" s="338"/>
      <c r="I89" s="332"/>
      <c r="J89" s="273"/>
      <c r="K89" s="273"/>
      <c r="L89" s="273"/>
    </row>
    <row r="90" spans="1:12" ht="25.5" customHeight="1">
      <c r="A90" s="273" t="s">
        <v>728</v>
      </c>
      <c r="B90" s="317"/>
      <c r="C90" s="317"/>
      <c r="D90" s="273"/>
      <c r="E90" s="273"/>
      <c r="F90" s="391">
        <v>36032287.24</v>
      </c>
      <c r="G90" s="391"/>
      <c r="H90" s="391">
        <v>29710199.85</v>
      </c>
      <c r="I90" s="392"/>
      <c r="J90" s="391">
        <v>98222138.4</v>
      </c>
      <c r="K90" s="391"/>
      <c r="L90" s="391">
        <v>80075754.52</v>
      </c>
    </row>
    <row r="91" spans="1:12" ht="25.5" customHeight="1">
      <c r="A91" s="273" t="s">
        <v>375</v>
      </c>
      <c r="B91" s="317"/>
      <c r="C91" s="317"/>
      <c r="D91" s="273"/>
      <c r="E91" s="273"/>
      <c r="F91" s="391">
        <v>25834473.54</v>
      </c>
      <c r="G91" s="393"/>
      <c r="H91" s="391">
        <v>19054365</v>
      </c>
      <c r="I91" s="392"/>
      <c r="J91" s="391">
        <v>71137623.54</v>
      </c>
      <c r="K91" s="393"/>
      <c r="L91" s="391">
        <v>50181965</v>
      </c>
    </row>
    <row r="92" spans="1:12" ht="25.5" customHeight="1" thickBot="1">
      <c r="A92" s="273" t="s">
        <v>729</v>
      </c>
      <c r="B92" s="273"/>
      <c r="C92" s="273"/>
      <c r="D92" s="273"/>
      <c r="E92" s="273"/>
      <c r="F92" s="394">
        <f>SUM(F90:F91)</f>
        <v>61866760.78</v>
      </c>
      <c r="G92" s="393"/>
      <c r="H92" s="394">
        <f>SUM(H90:H91)</f>
        <v>48764564.85</v>
      </c>
      <c r="I92" s="395"/>
      <c r="J92" s="394">
        <f>SUM(J90:J91)</f>
        <v>169359761.94</v>
      </c>
      <c r="K92" s="393"/>
      <c r="L92" s="394">
        <f>SUM(L90:L91)</f>
        <v>130257719.52</v>
      </c>
    </row>
    <row r="93" spans="1:12" ht="25.5" customHeight="1" thickTop="1">
      <c r="A93" s="273" t="s">
        <v>380</v>
      </c>
      <c r="B93" s="273"/>
      <c r="C93" s="273"/>
      <c r="D93" s="273"/>
      <c r="E93" s="273"/>
      <c r="F93" s="396"/>
      <c r="G93" s="393"/>
      <c r="H93" s="396"/>
      <c r="I93" s="396"/>
      <c r="J93" s="396"/>
      <c r="K93" s="393"/>
      <c r="L93" s="396"/>
    </row>
    <row r="94" spans="1:12" ht="25.5" customHeight="1">
      <c r="A94" s="273" t="s">
        <v>381</v>
      </c>
      <c r="B94" s="273"/>
      <c r="C94" s="273"/>
      <c r="D94" s="273"/>
      <c r="E94" s="273"/>
      <c r="F94" s="396"/>
      <c r="G94" s="396"/>
      <c r="H94" s="396"/>
      <c r="I94" s="396"/>
      <c r="J94" s="396"/>
      <c r="K94" s="396"/>
      <c r="L94" s="396"/>
    </row>
    <row r="95" spans="1:12" ht="25.5" customHeight="1">
      <c r="A95" s="273" t="s">
        <v>732</v>
      </c>
      <c r="B95" s="317"/>
      <c r="C95" s="317"/>
      <c r="D95" s="273"/>
      <c r="E95" s="273"/>
      <c r="F95" s="397">
        <v>20821945.1</v>
      </c>
      <c r="G95" s="397"/>
      <c r="H95" s="397">
        <v>24384485.2</v>
      </c>
      <c r="I95" s="391"/>
      <c r="J95" s="397">
        <v>64551011.44</v>
      </c>
      <c r="K95" s="397"/>
      <c r="L95" s="397">
        <v>60654618.03</v>
      </c>
    </row>
    <row r="96" spans="1:12" ht="25.5" customHeight="1">
      <c r="A96" s="273" t="s">
        <v>731</v>
      </c>
      <c r="B96" s="317"/>
      <c r="C96" s="317"/>
      <c r="D96" s="273"/>
      <c r="E96" s="273"/>
      <c r="F96" s="398">
        <v>8279617.56</v>
      </c>
      <c r="G96" s="393"/>
      <c r="H96" s="398">
        <v>2376231.01</v>
      </c>
      <c r="I96" s="393"/>
      <c r="J96" s="398">
        <v>19785093.09</v>
      </c>
      <c r="K96" s="393"/>
      <c r="L96" s="398">
        <v>7474718.27</v>
      </c>
    </row>
    <row r="97" spans="1:12" ht="25.5" customHeight="1" thickBot="1">
      <c r="A97" s="273" t="s">
        <v>730</v>
      </c>
      <c r="B97" s="273"/>
      <c r="C97" s="273"/>
      <c r="D97" s="316"/>
      <c r="E97" s="316"/>
      <c r="F97" s="399">
        <f>SUM(F95:F96)</f>
        <v>29101562.66</v>
      </c>
      <c r="G97" s="393"/>
      <c r="H97" s="399">
        <f>SUM(H95:H96)</f>
        <v>26760716.21</v>
      </c>
      <c r="I97" s="393"/>
      <c r="J97" s="399">
        <f>SUM(J95:J96)</f>
        <v>84336104.53</v>
      </c>
      <c r="K97" s="393"/>
      <c r="L97" s="399">
        <f>SUM(L95:L96)</f>
        <v>68129336.3</v>
      </c>
    </row>
    <row r="98" spans="1:12" ht="25.5" customHeight="1" thickTop="1">
      <c r="A98" s="273"/>
      <c r="B98" s="273"/>
      <c r="C98" s="273"/>
      <c r="D98" s="316"/>
      <c r="E98" s="316"/>
      <c r="F98" s="400"/>
      <c r="G98" s="373"/>
      <c r="H98" s="400"/>
      <c r="I98" s="373"/>
      <c r="J98" s="400"/>
      <c r="K98" s="373"/>
      <c r="L98" s="400"/>
    </row>
    <row r="99" spans="2:12" s="273" customFormat="1" ht="25.5" customHeight="1">
      <c r="B99" s="340"/>
      <c r="C99" s="340"/>
      <c r="D99" s="317"/>
      <c r="E99" s="341"/>
      <c r="F99" s="340"/>
      <c r="G99" s="340"/>
      <c r="H99" s="342"/>
      <c r="I99" s="342"/>
      <c r="J99" s="343"/>
      <c r="K99" s="343"/>
      <c r="L99" s="340"/>
    </row>
    <row r="100" spans="2:12" s="273" customFormat="1" ht="25.5" customHeight="1">
      <c r="B100" s="340"/>
      <c r="C100" s="340"/>
      <c r="D100" s="317"/>
      <c r="E100" s="341"/>
      <c r="F100" s="340"/>
      <c r="G100" s="340"/>
      <c r="H100" s="342"/>
      <c r="I100" s="342"/>
      <c r="J100" s="343"/>
      <c r="K100" s="343"/>
      <c r="L100" s="340"/>
    </row>
    <row r="101" spans="2:12" s="273" customFormat="1" ht="25.5" customHeight="1">
      <c r="B101" s="340"/>
      <c r="C101" s="340"/>
      <c r="D101" s="317"/>
      <c r="E101" s="341"/>
      <c r="F101" s="340"/>
      <c r="G101" s="340"/>
      <c r="H101" s="342"/>
      <c r="I101" s="342"/>
      <c r="J101" s="343"/>
      <c r="K101" s="343"/>
      <c r="L101" s="340"/>
    </row>
    <row r="102" spans="2:12" s="273" customFormat="1" ht="25.5" customHeight="1">
      <c r="B102" s="340"/>
      <c r="C102" s="340"/>
      <c r="D102" s="317"/>
      <c r="E102" s="341"/>
      <c r="F102" s="340"/>
      <c r="G102" s="340"/>
      <c r="H102" s="318"/>
      <c r="I102" s="318"/>
      <c r="J102" s="343"/>
      <c r="K102" s="343"/>
      <c r="L102" s="340"/>
    </row>
    <row r="103" spans="1:13" s="273" customFormat="1" ht="25.5" customHeight="1">
      <c r="A103" s="358" t="s">
        <v>675</v>
      </c>
      <c r="B103" s="358"/>
      <c r="C103" s="358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</row>
    <row r="104" spans="1:12" ht="24" customHeight="1">
      <c r="A104" s="358" t="s">
        <v>674</v>
      </c>
      <c r="B104" s="358"/>
      <c r="C104" s="358"/>
      <c r="D104" s="359"/>
      <c r="E104" s="359"/>
      <c r="F104" s="359"/>
      <c r="G104" s="359"/>
      <c r="H104" s="359"/>
      <c r="I104" s="359"/>
      <c r="J104" s="359"/>
      <c r="K104" s="359"/>
      <c r="L104" s="359"/>
    </row>
  </sheetData>
  <sheetProtection/>
  <mergeCells count="2">
    <mergeCell ref="I19:J19"/>
    <mergeCell ref="I43:J43"/>
  </mergeCells>
  <printOptions/>
  <pageMargins left="0.5905511811023623" right="0.2755905511811024" top="0.4724409448818898" bottom="0" header="0.1968503937007874" footer="0"/>
  <pageSetup horizontalDpi="600" verticalDpi="600" orientation="portrait" paperSize="9" scale="78" r:id="rId1"/>
  <rowBreaks count="2" manualBreakCount="2">
    <brk id="35" max="255" man="1"/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="80" zoomScaleNormal="80" workbookViewId="0" topLeftCell="A8">
      <selection activeCell="E77" sqref="E77"/>
    </sheetView>
  </sheetViews>
  <sheetFormatPr defaultColWidth="9.140625" defaultRowHeight="24.75" customHeight="1"/>
  <cols>
    <col min="1" max="1" width="21.7109375" style="283" customWidth="1"/>
    <col min="2" max="2" width="19.140625" style="283" customWidth="1"/>
    <col min="3" max="4" width="17.00390625" style="283" customWidth="1"/>
    <col min="5" max="5" width="17.8515625" style="283" customWidth="1"/>
    <col min="6" max="6" width="18.421875" style="283" customWidth="1"/>
    <col min="7" max="7" width="18.28125" style="283" customWidth="1"/>
    <col min="8" max="8" width="18.421875" style="283" customWidth="1"/>
    <col min="9" max="9" width="18.57421875" style="283" customWidth="1"/>
    <col min="10" max="10" width="6.421875" style="283" customWidth="1"/>
    <col min="11" max="16384" width="9.140625" style="283" customWidth="1"/>
  </cols>
  <sheetData>
    <row r="1" spans="1:9" ht="24" customHeight="1">
      <c r="A1" s="39" t="s">
        <v>649</v>
      </c>
      <c r="B1" s="39"/>
      <c r="C1" s="39"/>
      <c r="D1" s="39"/>
      <c r="E1" s="39"/>
      <c r="F1" s="39"/>
      <c r="G1" s="39"/>
      <c r="H1" s="39"/>
      <c r="I1" s="39"/>
    </row>
    <row r="2" ht="12" customHeight="1"/>
    <row r="3" spans="1:10" ht="24" customHeight="1">
      <c r="A3" s="284" t="s">
        <v>650</v>
      </c>
      <c r="B3" s="285"/>
      <c r="C3" s="286"/>
      <c r="D3" s="286"/>
      <c r="E3" s="285"/>
      <c r="F3" s="285"/>
      <c r="G3" s="287"/>
      <c r="H3" s="285"/>
      <c r="I3" s="285"/>
      <c r="J3" s="288"/>
    </row>
    <row r="4" spans="1:10" ht="24" customHeight="1">
      <c r="A4" s="289" t="s">
        <v>206</v>
      </c>
      <c r="B4" s="285"/>
      <c r="C4" s="285"/>
      <c r="D4" s="285"/>
      <c r="E4" s="285"/>
      <c r="F4" s="285"/>
      <c r="G4" s="285"/>
      <c r="H4" s="285"/>
      <c r="I4" s="285"/>
      <c r="J4" s="288"/>
    </row>
    <row r="5" spans="1:10" ht="24" customHeight="1">
      <c r="A5" s="285"/>
      <c r="B5" s="285"/>
      <c r="C5" s="285"/>
      <c r="D5" s="285"/>
      <c r="E5" s="285"/>
      <c r="F5" s="285"/>
      <c r="G5" s="285"/>
      <c r="H5" s="285"/>
      <c r="I5" s="290" t="s">
        <v>963</v>
      </c>
      <c r="J5" s="288"/>
    </row>
    <row r="6" spans="1:10" ht="24" customHeight="1">
      <c r="A6" s="291"/>
      <c r="B6" s="291"/>
      <c r="C6" s="292" t="s">
        <v>991</v>
      </c>
      <c r="D6" s="292" t="s">
        <v>353</v>
      </c>
      <c r="E6" s="292" t="s">
        <v>994</v>
      </c>
      <c r="F6" s="292" t="s">
        <v>987</v>
      </c>
      <c r="G6" s="292" t="s">
        <v>995</v>
      </c>
      <c r="H6" s="292" t="s">
        <v>996</v>
      </c>
      <c r="I6" s="292" t="s">
        <v>959</v>
      </c>
      <c r="J6" s="288"/>
    </row>
    <row r="7" spans="1:10" ht="24" customHeight="1">
      <c r="A7" s="291"/>
      <c r="B7" s="291"/>
      <c r="C7" s="293"/>
      <c r="D7" s="293"/>
      <c r="E7" s="293"/>
      <c r="F7" s="293"/>
      <c r="G7" s="293" t="s">
        <v>997</v>
      </c>
      <c r="H7" s="293" t="s">
        <v>998</v>
      </c>
      <c r="I7" s="293"/>
      <c r="J7" s="288"/>
    </row>
    <row r="8" spans="1:10" ht="24" customHeight="1">
      <c r="A8" s="285" t="s">
        <v>999</v>
      </c>
      <c r="B8" s="285"/>
      <c r="C8" s="294"/>
      <c r="D8" s="294"/>
      <c r="E8" s="294"/>
      <c r="F8" s="294"/>
      <c r="G8" s="294"/>
      <c r="H8" s="294"/>
      <c r="I8" s="285"/>
      <c r="J8" s="288"/>
    </row>
    <row r="9" spans="1:10" ht="24" customHeight="1">
      <c r="A9" s="285" t="s">
        <v>424</v>
      </c>
      <c r="B9" s="285"/>
      <c r="C9" s="295">
        <v>237476659.3</v>
      </c>
      <c r="D9" s="295">
        <v>1202002318.24</v>
      </c>
      <c r="E9" s="295">
        <v>152193932.09</v>
      </c>
      <c r="F9" s="295">
        <v>83223910.03</v>
      </c>
      <c r="G9" s="295">
        <v>443282630.15999997</v>
      </c>
      <c r="H9" s="295">
        <v>91563485.18999997</v>
      </c>
      <c r="I9" s="295">
        <f>SUM(C9:H9)</f>
        <v>2209742935.0099998</v>
      </c>
      <c r="J9" s="288"/>
    </row>
    <row r="10" spans="1:10" ht="24" customHeight="1">
      <c r="A10" s="285" t="s">
        <v>1000</v>
      </c>
      <c r="B10" s="285"/>
      <c r="C10" s="295">
        <v>0</v>
      </c>
      <c r="D10" s="295">
        <v>18326299.21</v>
      </c>
      <c r="E10" s="296">
        <v>10472105.32</v>
      </c>
      <c r="F10" s="296">
        <v>7224505.11</v>
      </c>
      <c r="G10" s="296">
        <v>11801552.19</v>
      </c>
      <c r="H10" s="296">
        <v>82486738.58</v>
      </c>
      <c r="I10" s="296">
        <f>SUM(C10:H10)</f>
        <v>130311200.41</v>
      </c>
      <c r="J10" s="288"/>
    </row>
    <row r="11" spans="1:10" s="299" customFormat="1" ht="24" customHeight="1">
      <c r="A11" s="297" t="s">
        <v>250</v>
      </c>
      <c r="B11" s="297"/>
      <c r="C11" s="295">
        <v>0</v>
      </c>
      <c r="D11" s="295">
        <v>99398091.37</v>
      </c>
      <c r="E11" s="295">
        <v>0</v>
      </c>
      <c r="F11" s="295">
        <v>0</v>
      </c>
      <c r="G11" s="295">
        <v>27484103.89</v>
      </c>
      <c r="H11" s="296">
        <v>-127409899.61</v>
      </c>
      <c r="I11" s="296">
        <f>SUM(C11:H11)</f>
        <v>-527704.349999994</v>
      </c>
      <c r="J11" s="298"/>
    </row>
    <row r="12" spans="1:10" s="302" customFormat="1" ht="24" customHeight="1">
      <c r="A12" s="300" t="s">
        <v>1001</v>
      </c>
      <c r="B12" s="300"/>
      <c r="C12" s="295">
        <v>0</v>
      </c>
      <c r="D12" s="295">
        <v>-154000</v>
      </c>
      <c r="E12" s="295">
        <v>-10564900</v>
      </c>
      <c r="F12" s="295">
        <v>-21479.87</v>
      </c>
      <c r="G12" s="295">
        <v>-2501695.43</v>
      </c>
      <c r="H12" s="295">
        <v>0</v>
      </c>
      <c r="I12" s="295">
        <f>SUM(C12:H12)</f>
        <v>-13242075.299999999</v>
      </c>
      <c r="J12" s="301"/>
    </row>
    <row r="13" spans="1:10" ht="24" customHeight="1">
      <c r="A13" s="285" t="s">
        <v>207</v>
      </c>
      <c r="B13" s="285"/>
      <c r="C13" s="303">
        <f aca="true" t="shared" si="0" ref="C13:H13">SUM(C9:C12)</f>
        <v>237476659.3</v>
      </c>
      <c r="D13" s="303">
        <f t="shared" si="0"/>
        <v>1319572708.8200002</v>
      </c>
      <c r="E13" s="303">
        <f t="shared" si="0"/>
        <v>152101137.41</v>
      </c>
      <c r="F13" s="303">
        <f t="shared" si="0"/>
        <v>90426935.27</v>
      </c>
      <c r="G13" s="303">
        <f t="shared" si="0"/>
        <v>480066590.80999994</v>
      </c>
      <c r="H13" s="303">
        <f t="shared" si="0"/>
        <v>46640324.15999998</v>
      </c>
      <c r="I13" s="303">
        <f>SUM(I9:I12)</f>
        <v>2326284355.7699995</v>
      </c>
      <c r="J13" s="288"/>
    </row>
    <row r="14" spans="1:10" ht="24" customHeight="1">
      <c r="A14" s="285" t="s">
        <v>1002</v>
      </c>
      <c r="B14" s="285"/>
      <c r="C14" s="304"/>
      <c r="D14" s="304"/>
      <c r="E14" s="304"/>
      <c r="F14" s="304"/>
      <c r="G14" s="304"/>
      <c r="H14" s="304"/>
      <c r="I14" s="305"/>
      <c r="J14" s="288"/>
    </row>
    <row r="15" spans="1:10" ht="24" customHeight="1">
      <c r="A15" s="285" t="s">
        <v>424</v>
      </c>
      <c r="B15" s="285"/>
      <c r="C15" s="296">
        <v>0</v>
      </c>
      <c r="D15" s="296">
        <v>564975590.33</v>
      </c>
      <c r="E15" s="296">
        <v>102172313.46</v>
      </c>
      <c r="F15" s="296">
        <v>64332031.41</v>
      </c>
      <c r="G15" s="296">
        <v>405668133.72</v>
      </c>
      <c r="H15" s="296">
        <v>0</v>
      </c>
      <c r="I15" s="296">
        <f>SUM(D15:H15)</f>
        <v>1137148068.92</v>
      </c>
      <c r="J15" s="288"/>
    </row>
    <row r="16" spans="1:10" ht="24" customHeight="1">
      <c r="A16" s="285" t="s">
        <v>1003</v>
      </c>
      <c r="B16" s="285"/>
      <c r="C16" s="296">
        <v>0</v>
      </c>
      <c r="D16" s="296">
        <v>38714272.54</v>
      </c>
      <c r="E16" s="296">
        <v>12518202.51</v>
      </c>
      <c r="F16" s="296">
        <v>4895425.66</v>
      </c>
      <c r="G16" s="296">
        <v>11560383.79</v>
      </c>
      <c r="H16" s="296">
        <v>0</v>
      </c>
      <c r="I16" s="296">
        <f>SUM(D16:H16)</f>
        <v>67688284.5</v>
      </c>
      <c r="J16" s="288"/>
    </row>
    <row r="17" spans="1:10" ht="24" customHeight="1">
      <c r="A17" s="285" t="s">
        <v>1004</v>
      </c>
      <c r="B17" s="285"/>
      <c r="C17" s="296">
        <v>0</v>
      </c>
      <c r="D17" s="296">
        <v>-28838.08</v>
      </c>
      <c r="E17" s="296">
        <v>-10558686.02</v>
      </c>
      <c r="F17" s="296">
        <v>-6491.78</v>
      </c>
      <c r="G17" s="296">
        <v>-2302649.75</v>
      </c>
      <c r="H17" s="296">
        <v>0</v>
      </c>
      <c r="I17" s="295">
        <f>SUM(D17:H17)</f>
        <v>-12896665.629999999</v>
      </c>
      <c r="J17" s="288"/>
    </row>
    <row r="18" spans="1:10" ht="24" customHeight="1">
      <c r="A18" s="285" t="s">
        <v>207</v>
      </c>
      <c r="B18" s="285"/>
      <c r="C18" s="306">
        <f aca="true" t="shared" si="1" ref="C18:I18">SUM(C15:C17)</f>
        <v>0</v>
      </c>
      <c r="D18" s="306">
        <f t="shared" si="1"/>
        <v>603661024.79</v>
      </c>
      <c r="E18" s="306">
        <f t="shared" si="1"/>
        <v>104131829.95</v>
      </c>
      <c r="F18" s="306">
        <f t="shared" si="1"/>
        <v>69220965.28999999</v>
      </c>
      <c r="G18" s="306">
        <f t="shared" si="1"/>
        <v>414925867.76000005</v>
      </c>
      <c r="H18" s="306">
        <f t="shared" si="1"/>
        <v>0</v>
      </c>
      <c r="I18" s="306">
        <f t="shared" si="1"/>
        <v>1191939687.79</v>
      </c>
      <c r="J18" s="288"/>
    </row>
    <row r="19" spans="1:10" ht="24" customHeight="1" hidden="1">
      <c r="A19" s="285" t="s">
        <v>1005</v>
      </c>
      <c r="B19" s="285"/>
      <c r="C19" s="304"/>
      <c r="D19" s="304"/>
      <c r="E19" s="304"/>
      <c r="F19" s="304"/>
      <c r="G19" s="304"/>
      <c r="H19" s="304"/>
      <c r="I19" s="305">
        <f>SUM(D19:H19)</f>
        <v>0</v>
      </c>
      <c r="J19" s="288"/>
    </row>
    <row r="20" spans="1:10" ht="24" customHeight="1" hidden="1">
      <c r="A20" s="285" t="s">
        <v>274</v>
      </c>
      <c r="B20" s="285"/>
      <c r="C20" s="296"/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96">
        <f>SUM(D20:H20)</f>
        <v>0</v>
      </c>
      <c r="J20" s="288"/>
    </row>
    <row r="21" spans="1:10" ht="24" customHeight="1" hidden="1">
      <c r="A21" s="285" t="s">
        <v>1006</v>
      </c>
      <c r="B21" s="285"/>
      <c r="C21" s="296"/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96">
        <f>SUM(D21:H21)</f>
        <v>0</v>
      </c>
      <c r="J21" s="288"/>
    </row>
    <row r="22" spans="1:10" ht="24" customHeight="1" hidden="1">
      <c r="A22" s="285" t="s">
        <v>412</v>
      </c>
      <c r="B22" s="285"/>
      <c r="C22" s="304"/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f>SUM(D22:H22)</f>
        <v>0</v>
      </c>
      <c r="J22" s="288"/>
    </row>
    <row r="23" spans="1:10" ht="24" customHeight="1" hidden="1">
      <c r="A23" s="285" t="s">
        <v>413</v>
      </c>
      <c r="B23" s="285"/>
      <c r="C23" s="303"/>
      <c r="D23" s="303">
        <f>SUM(D20:D22)</f>
        <v>0</v>
      </c>
      <c r="E23" s="303">
        <f>SUM(E20:E22)</f>
        <v>0</v>
      </c>
      <c r="F23" s="303">
        <f>SUM(F20:F22)</f>
        <v>0</v>
      </c>
      <c r="G23" s="303">
        <f>SUM(G20:G22)</f>
        <v>0</v>
      </c>
      <c r="H23" s="303">
        <f>SUM(H20:H22)</f>
        <v>0</v>
      </c>
      <c r="I23" s="303">
        <f>SUM(D23:H23)</f>
        <v>0</v>
      </c>
      <c r="J23" s="288"/>
    </row>
    <row r="24" spans="1:10" ht="24" customHeight="1">
      <c r="A24" s="285" t="s">
        <v>1007</v>
      </c>
      <c r="B24" s="285"/>
      <c r="C24" s="304"/>
      <c r="D24" s="304"/>
      <c r="E24" s="304"/>
      <c r="F24" s="304"/>
      <c r="G24" s="304"/>
      <c r="H24" s="304"/>
      <c r="I24" s="305"/>
      <c r="J24" s="288"/>
    </row>
    <row r="25" spans="1:10" ht="24" customHeight="1" thickBot="1">
      <c r="A25" s="285" t="s">
        <v>424</v>
      </c>
      <c r="B25" s="285"/>
      <c r="C25" s="307">
        <f aca="true" t="shared" si="2" ref="C25:I25">SUM(C9-C15-C20)</f>
        <v>237476659.3</v>
      </c>
      <c r="D25" s="307">
        <f t="shared" si="2"/>
        <v>637026727.91</v>
      </c>
      <c r="E25" s="307">
        <f t="shared" si="2"/>
        <v>50021618.63000001</v>
      </c>
      <c r="F25" s="307">
        <f t="shared" si="2"/>
        <v>18891878.620000005</v>
      </c>
      <c r="G25" s="307">
        <f t="shared" si="2"/>
        <v>37614496.43999994</v>
      </c>
      <c r="H25" s="307">
        <f t="shared" si="2"/>
        <v>91563485.18999997</v>
      </c>
      <c r="I25" s="307">
        <f t="shared" si="2"/>
        <v>1072594866.0899997</v>
      </c>
      <c r="J25" s="288"/>
    </row>
    <row r="26" spans="1:10" ht="24" customHeight="1" thickBot="1" thickTop="1">
      <c r="A26" s="285" t="s">
        <v>207</v>
      </c>
      <c r="B26" s="285"/>
      <c r="C26" s="307">
        <f>C13-C18-C23</f>
        <v>237476659.3</v>
      </c>
      <c r="D26" s="307">
        <f aca="true" t="shared" si="3" ref="D26:I26">D13-D18-D23</f>
        <v>715911684.0300002</v>
      </c>
      <c r="E26" s="307">
        <f t="shared" si="3"/>
        <v>47969307.45999999</v>
      </c>
      <c r="F26" s="307">
        <f t="shared" si="3"/>
        <v>21205969.980000004</v>
      </c>
      <c r="G26" s="307">
        <f t="shared" si="3"/>
        <v>65140723.04999989</v>
      </c>
      <c r="H26" s="307">
        <f t="shared" si="3"/>
        <v>46640324.15999998</v>
      </c>
      <c r="I26" s="307">
        <f t="shared" si="3"/>
        <v>1134344667.9799995</v>
      </c>
      <c r="J26" s="288"/>
    </row>
    <row r="27" spans="1:10" ht="24" customHeight="1" thickTop="1">
      <c r="A27" s="285"/>
      <c r="B27" s="285"/>
      <c r="C27" s="308"/>
      <c r="D27" s="308"/>
      <c r="E27" s="308"/>
      <c r="F27" s="308"/>
      <c r="G27" s="308"/>
      <c r="H27" s="308"/>
      <c r="I27" s="309"/>
      <c r="J27" s="288"/>
    </row>
    <row r="28" spans="1:10" ht="24" customHeight="1">
      <c r="A28" s="289" t="s">
        <v>167</v>
      </c>
      <c r="B28" s="285"/>
      <c r="C28" s="308"/>
      <c r="D28" s="308"/>
      <c r="E28" s="308"/>
      <c r="F28" s="308"/>
      <c r="G28" s="308"/>
      <c r="H28" s="308"/>
      <c r="I28" s="305"/>
      <c r="J28" s="288"/>
    </row>
    <row r="29" spans="1:10" ht="24" customHeight="1">
      <c r="A29" s="310" t="s">
        <v>168</v>
      </c>
      <c r="B29" s="285"/>
      <c r="C29" s="308"/>
      <c r="D29" s="308"/>
      <c r="E29" s="308"/>
      <c r="F29" s="308"/>
      <c r="G29" s="308"/>
      <c r="H29" s="308"/>
      <c r="I29" s="304"/>
      <c r="J29" s="288"/>
    </row>
    <row r="30" spans="1:10" ht="24" customHeight="1">
      <c r="A30" s="289"/>
      <c r="B30" s="285"/>
      <c r="C30" s="308"/>
      <c r="D30" s="308"/>
      <c r="E30" s="308"/>
      <c r="F30" s="308"/>
      <c r="G30" s="308"/>
      <c r="H30" s="308"/>
      <c r="I30" s="308"/>
      <c r="J30" s="288"/>
    </row>
    <row r="31" spans="1:10" ht="24" customHeight="1">
      <c r="A31" s="289"/>
      <c r="B31" s="285"/>
      <c r="C31" s="308"/>
      <c r="D31" s="308"/>
      <c r="E31" s="308"/>
      <c r="F31" s="308"/>
      <c r="G31" s="308"/>
      <c r="H31" s="308"/>
      <c r="I31" s="308"/>
      <c r="J31" s="288"/>
    </row>
    <row r="32" spans="1:10" ht="24" customHeight="1">
      <c r="A32" s="39" t="s">
        <v>251</v>
      </c>
      <c r="B32" s="39"/>
      <c r="C32" s="311"/>
      <c r="D32" s="311"/>
      <c r="E32" s="311"/>
      <c r="F32" s="311"/>
      <c r="G32" s="311"/>
      <c r="H32" s="311"/>
      <c r="I32" s="311"/>
      <c r="J32" s="288"/>
    </row>
    <row r="33" spans="1:9" ht="24" customHeight="1">
      <c r="A33" s="39" t="s">
        <v>674</v>
      </c>
      <c r="B33" s="39"/>
      <c r="C33" s="311"/>
      <c r="D33" s="311"/>
      <c r="E33" s="311"/>
      <c r="F33" s="311"/>
      <c r="G33" s="311"/>
      <c r="H33" s="311"/>
      <c r="I33" s="311"/>
    </row>
    <row r="40" ht="9" customHeight="1"/>
  </sheetData>
  <sheetProtection/>
  <printOptions/>
  <pageMargins left="0.95" right="0" top="0.47" bottom="0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account3</cp:lastModifiedBy>
  <cp:lastPrinted>2013-11-13T19:58:44Z</cp:lastPrinted>
  <dcterms:created xsi:type="dcterms:W3CDTF">2003-01-01T10:56:48Z</dcterms:created>
  <dcterms:modified xsi:type="dcterms:W3CDTF">2013-11-14T02:03:43Z</dcterms:modified>
  <cp:category/>
  <cp:version/>
  <cp:contentType/>
  <cp:contentStatus/>
</cp:coreProperties>
</file>