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55" tabRatio="725" activeTab="0"/>
  </bookViews>
  <sheets>
    <sheet name="Note P1-3" sheetId="1" r:id="rId1"/>
    <sheet name="Note P4-5" sheetId="2" r:id="rId2"/>
    <sheet name="P6" sheetId="3" r:id="rId3"/>
    <sheet name="P7" sheetId="4" r:id="rId4"/>
    <sheet name="P8-10" sheetId="5" r:id="rId5"/>
    <sheet name="P11-12" sheetId="6" r:id="rId6"/>
    <sheet name="P13-15" sheetId="7" r:id="rId7"/>
    <sheet name="P16" sheetId="8" r:id="rId8"/>
    <sheet name="P17-23" sheetId="9" r:id="rId9"/>
    <sheet name="P24-26" sheetId="10" r:id="rId10"/>
    <sheet name="P27-28" sheetId="11" r:id="rId11"/>
    <sheet name="P29" sheetId="12" r:id="rId12"/>
  </sheets>
  <definedNames>
    <definedName name="_xlnm.Print_Area" localSheetId="0">'Note P1-3'!$A$1:$J$128</definedName>
    <definedName name="_xlnm.Print_Area" localSheetId="1">'Note P4-5'!$A$1:$K$84</definedName>
    <definedName name="_xlnm.Print_Area" localSheetId="5">'P11-12'!$A$1:$L$67</definedName>
    <definedName name="_xlnm.Print_Area" localSheetId="6">'P13-15'!$A$1:$M$91</definedName>
    <definedName name="_xlnm.Print_Area" localSheetId="7">'P16'!$A$1:$J$25</definedName>
    <definedName name="_xlnm.Print_Area" localSheetId="8">'P17-23'!$A$1:$K$220</definedName>
    <definedName name="_xlnm.Print_Area" localSheetId="9">'P24-26'!$A$1:$L$121</definedName>
    <definedName name="_xlnm.Print_Area" localSheetId="10">'P27-28'!$A$1:$S$49</definedName>
    <definedName name="_xlnm.Print_Area" localSheetId="11">'P29'!$A$1:$L$35</definedName>
    <definedName name="_xlnm.Print_Area" localSheetId="2">'P6'!$A$1:$O$42</definedName>
    <definedName name="_xlnm.Print_Area" localSheetId="3">'P7'!$A$1:$J$18</definedName>
    <definedName name="_xlnm.Print_Area" localSheetId="4">'P8-10'!$A$1:$L$145</definedName>
  </definedNames>
  <calcPr fullCalcOnLoad="1"/>
</workbook>
</file>

<file path=xl/sharedStrings.xml><?xml version="1.0" encoding="utf-8"?>
<sst xmlns="http://schemas.openxmlformats.org/spreadsheetml/2006/main" count="1619" uniqueCount="1092">
  <si>
    <t xml:space="preserve">       ended March 31, 2015 and 2014 are  as follows : </t>
  </si>
  <si>
    <t xml:space="preserve">               Property, plant and equipment shown in financial statements   as at  March 31, 2015 and  December 31, 2014 consist of :</t>
  </si>
  <si>
    <t xml:space="preserve">          As at March 31, 2015</t>
  </si>
  <si>
    <t xml:space="preserve">          As at December 31, 2014</t>
  </si>
  <si>
    <r>
      <t xml:space="preserve">      </t>
    </r>
    <r>
      <rPr>
        <sz val="16"/>
        <color indexed="8"/>
        <rFont val="AngsanaUPC"/>
        <family val="1"/>
      </rPr>
      <t xml:space="preserve">Fixed assets at cost of  Baht 424.62 million </t>
    </r>
    <r>
      <rPr>
        <sz val="16"/>
        <rFont val="AngsanaUPC"/>
        <family val="1"/>
      </rPr>
      <t>as at December 31, 2014, which were fully depreciated but are still being operated.</t>
    </r>
  </si>
  <si>
    <t xml:space="preserve">    As at December 31, 2014</t>
  </si>
  <si>
    <t xml:space="preserve">    As at March 31, 2015</t>
  </si>
  <si>
    <t>Employee benefit obligations as at December 31, 2014</t>
  </si>
  <si>
    <t>Employee benefit obligations as at  March 31, 2015</t>
  </si>
  <si>
    <t>Income tax for the three-month periods ended March 31, 2015 and 2014 summarized as follows:</t>
  </si>
  <si>
    <t xml:space="preserve">                 separate financial statements as at March 31, 2015 and   December 31, 2014 as follows :</t>
  </si>
  <si>
    <t>- P.T.DYNIC TEXTILE PRESTIGE CO.,LTD</t>
  </si>
  <si>
    <t xml:space="preserve">                              Baht 5,438,600.00 respectively, guarantee  the unfiltered water usage with East - Water Resources Development  and </t>
  </si>
  <si>
    <t>As at December 31, 2014,  there are 61 electricity  users of  which 50 users  guaranteed  their  electricity usage  by</t>
  </si>
  <si>
    <t xml:space="preserve">                             by commercial bank amount of Baht 184,505,300.00, 6 users guaranteed by cash amount of Baht 1,022,000.00, 1 user </t>
  </si>
  <si>
    <t xml:space="preserve">                             commercial bank and cash total amount of  Baht 12,070,000.00</t>
  </si>
  <si>
    <t xml:space="preserve">       26.2   As at  March 31, 2015 and  December 31, 2014,  the Company  has commitment on agreement in  respect  of  construction  </t>
  </si>
  <si>
    <t xml:space="preserve">                 and  Baht  4.36  million  respectively.</t>
  </si>
  <si>
    <t xml:space="preserve">       fund regulation. For the three months ended March 31, 2015 and 2014,  the Company  paid a  contribution to  the fund  in the </t>
  </si>
  <si>
    <t>As at March 31, 2015 and December 31, 2014, the Company has provided a legal reserve  of  Baht 80 million equal to 10%</t>
  </si>
  <si>
    <t xml:space="preserve">As at March 31, 2015 and  December 31, 2014,  the Company  has appropriated  part of  profit amount  of Baht 280 million as </t>
  </si>
  <si>
    <t xml:space="preserve">For the three months ended  March 31, 2015  and 2014  electricity and  steam income  were received  from  related companies of </t>
  </si>
  <si>
    <t>Fixed Assets acquisition with related persons and parties for the three months ended March 31, 2015 and 2014 are as follows :</t>
  </si>
  <si>
    <t xml:space="preserve">       28.1  Segment financial information in the financial statements in which the equity method is applied for the three months ended March 31, 2015 and 2014 are as follows :</t>
  </si>
  <si>
    <t xml:space="preserve">       28.2  Segment financial information  in the separate financial statements for the three months ended March 31, 2015 and 2014 are as follows :</t>
  </si>
  <si>
    <t>TAS  1 (Revised 2014)</t>
  </si>
  <si>
    <t>TAS  2 (Revised 2014)</t>
  </si>
  <si>
    <t>Presentation of Financial Statements</t>
  </si>
  <si>
    <t>Inventories</t>
  </si>
  <si>
    <t>TAS  7 (Revised 2014)</t>
  </si>
  <si>
    <t>TAS  8 (Revised 2014)</t>
  </si>
  <si>
    <t>Statement of Cash Flows</t>
  </si>
  <si>
    <t xml:space="preserve">Accounting Policies, Changes in Accounting Estimates </t>
  </si>
  <si>
    <t xml:space="preserve">     and Errors</t>
  </si>
  <si>
    <t>TAS  10 (Revised 2014)</t>
  </si>
  <si>
    <t>TAS  11 (Revised 2014)</t>
  </si>
  <si>
    <t xml:space="preserve">TAS  12 (Revised 2014) </t>
  </si>
  <si>
    <t>TAS  16 (Revised 2014)</t>
  </si>
  <si>
    <t>TAS  17 (Revised 2014)</t>
  </si>
  <si>
    <t>TAS  18 (Revised 2014)</t>
  </si>
  <si>
    <t>TAS  19 (Revised 2014)</t>
  </si>
  <si>
    <t>TAS  20 (Revised 2014)</t>
  </si>
  <si>
    <t>Events After the Reporting Period</t>
  </si>
  <si>
    <t xml:space="preserve">Construction Contracts </t>
  </si>
  <si>
    <t>Property, Plant and Equipment</t>
  </si>
  <si>
    <t xml:space="preserve">Accounting for  Government Grants and Disclosure </t>
  </si>
  <si>
    <t xml:space="preserve">     of Government Assistance</t>
  </si>
  <si>
    <t>TAS  21 (Revised 2014)</t>
  </si>
  <si>
    <t>TAS  23 (Revised 2014)</t>
  </si>
  <si>
    <t>TAS  24 (Revised 2014)</t>
  </si>
  <si>
    <t>TAS  26 (Revised 2014)</t>
  </si>
  <si>
    <t>TAS  27 (Revised 2014)</t>
  </si>
  <si>
    <t>TAS  28 (Revised 2014)</t>
  </si>
  <si>
    <t>TAS  29 (Revised 2014)</t>
  </si>
  <si>
    <t>TAS  33 (Revised 2014)</t>
  </si>
  <si>
    <t>TAS  34 (Revised 2014)</t>
  </si>
  <si>
    <t>TAS  36 (Revised 2014)</t>
  </si>
  <si>
    <t>TAS  37 (Revised 2014)</t>
  </si>
  <si>
    <t>TAS  38 (Revised 2014)</t>
  </si>
  <si>
    <t>TAS  40 (Revised 2014)</t>
  </si>
  <si>
    <t>The Effects of  Changes in Foreign Exchange Rates</t>
  </si>
  <si>
    <t>Borrowing Costs</t>
  </si>
  <si>
    <t>Accounting and Reporting by Retirement Benefit Plans</t>
  </si>
  <si>
    <t>Separate Financial Statements</t>
  </si>
  <si>
    <t>Investments in Associates and Joint Venture</t>
  </si>
  <si>
    <t>Financial Reporting in Hyperinflationary Economics</t>
  </si>
  <si>
    <t>Earnings per Share</t>
  </si>
  <si>
    <t>Provisions, Contingent Liabilities and Contingent Assets</t>
  </si>
  <si>
    <t>Intangible Assets</t>
  </si>
  <si>
    <t>Investment Property</t>
  </si>
  <si>
    <t>TFRS  2 (Revised 2014)</t>
  </si>
  <si>
    <t>TFRS  3 (Revised 2014)</t>
  </si>
  <si>
    <t>TFRS  5 (Revised 2014)</t>
  </si>
  <si>
    <t>TFRS  6 (Revised 2014)</t>
  </si>
  <si>
    <t>TFRS  8 (Revised 2014)</t>
  </si>
  <si>
    <t>TFRS  10</t>
  </si>
  <si>
    <t xml:space="preserve">TFRS  11 </t>
  </si>
  <si>
    <t xml:space="preserve">TFRS  12 </t>
  </si>
  <si>
    <t xml:space="preserve">TFRS  13 </t>
  </si>
  <si>
    <t>Non-current Assets Held for Sale and Discontinued Operations</t>
  </si>
  <si>
    <t>Exploration for and Evaluation of  Mineral Resources</t>
  </si>
  <si>
    <t>Consolidated Financial Statements</t>
  </si>
  <si>
    <t>Joint Arrangements</t>
  </si>
  <si>
    <t>Disclosure of Interests in Other Entities</t>
  </si>
  <si>
    <t>Fair Value Measurement</t>
  </si>
  <si>
    <t>TSIC  10 (Revised 2014)</t>
  </si>
  <si>
    <t>TSIC  15 (Revised 2014)</t>
  </si>
  <si>
    <t>TSIC  25 (Revised 2014)</t>
  </si>
  <si>
    <t>TSIC  27 (Revised 2014)</t>
  </si>
  <si>
    <t>TSIC  29 (Revised 2014)</t>
  </si>
  <si>
    <t>TSIC  31 (Revised 2014)</t>
  </si>
  <si>
    <t>TSIC  32 (Revised 2014)</t>
  </si>
  <si>
    <t xml:space="preserve">Government Assistance - No Specific Relation to </t>
  </si>
  <si>
    <t xml:space="preserve">     Operating Activities</t>
  </si>
  <si>
    <t xml:space="preserve">Income Taxes - Changes in the Tax Status of an Entity </t>
  </si>
  <si>
    <t xml:space="preserve">     or its Shareholders</t>
  </si>
  <si>
    <t xml:space="preserve">Evaluating the Substance of Transactions Involving </t>
  </si>
  <si>
    <t xml:space="preserve">     the Legal Form of a Lease</t>
  </si>
  <si>
    <t>Service Concession Arrangements: Disclosures</t>
  </si>
  <si>
    <t xml:space="preserve">Revenue - Barter Transactions Involving Advertising </t>
  </si>
  <si>
    <t xml:space="preserve">     Services</t>
  </si>
  <si>
    <t>TFRIC 1 (Revised 2014)</t>
  </si>
  <si>
    <t>TFRIC 4 (Revised 2014)</t>
  </si>
  <si>
    <t>TFRIC 5 (Revised 2014)</t>
  </si>
  <si>
    <t>TFRIC 7 (Revised 2014)</t>
  </si>
  <si>
    <t xml:space="preserve">Changes in Existing Decommissioning, Restoration </t>
  </si>
  <si>
    <t xml:space="preserve">    and Similar Liabilities</t>
  </si>
  <si>
    <t>Determining Whether an Arrangement Contains a Lease</t>
  </si>
  <si>
    <t xml:space="preserve">     Restoration and Environmental Rehabilitation Funds</t>
  </si>
  <si>
    <t xml:space="preserve">Applying the Restatement Approach under TAS 29 </t>
  </si>
  <si>
    <t xml:space="preserve">TFRIC 10 (Revised 2014) </t>
  </si>
  <si>
    <t xml:space="preserve">TFRIC 12 (Revised 2014) </t>
  </si>
  <si>
    <t xml:space="preserve">TFRIC 13 (Revised 2014) </t>
  </si>
  <si>
    <t xml:space="preserve">TFRIC 14 </t>
  </si>
  <si>
    <t xml:space="preserve">TFRIC 15 (Revised 2014) </t>
  </si>
  <si>
    <t xml:space="preserve">TFRIC 17 (Revised 2014) </t>
  </si>
  <si>
    <t xml:space="preserve">TFRIC 18 (Revised 2014)  </t>
  </si>
  <si>
    <t xml:space="preserve">TFRIC 20 </t>
  </si>
  <si>
    <t>Service Concession Arrangements</t>
  </si>
  <si>
    <t>Customer Loyalty Programmers</t>
  </si>
  <si>
    <t xml:space="preserve">The Limit on a Defined Benefit Asset, Minimum </t>
  </si>
  <si>
    <t xml:space="preserve">     Funding Requirements and their Interaction</t>
  </si>
  <si>
    <t>Agreements for the Construction of Real Estate</t>
  </si>
  <si>
    <t>Distributions of  Non – cash Assets to Owners</t>
  </si>
  <si>
    <t>Stripping Costs in the Production Phase of a Surface Mine</t>
  </si>
  <si>
    <t xml:space="preserve">      statements for the year ended December 31, 2014</t>
  </si>
  <si>
    <t>FOR THE THREE MONTHS ENDED  MARCH 31 , 2015</t>
  </si>
  <si>
    <t xml:space="preserve">     8.2  Supplemental information of associated companies.</t>
  </si>
  <si>
    <t>INTERNATIONAL COMMERCIAL CO.,LTD</t>
  </si>
  <si>
    <t xml:space="preserve">        435.59  million.</t>
  </si>
  <si>
    <r>
      <t xml:space="preserve">                Depreciation for the</t>
    </r>
    <r>
      <rPr>
        <sz val="16"/>
        <color indexed="8"/>
        <rFont val="AngsanaUPC"/>
        <family val="1"/>
      </rPr>
      <t xml:space="preserve"> three months ended  March </t>
    </r>
    <r>
      <rPr>
        <sz val="16"/>
        <rFont val="AngsanaUPC"/>
        <family val="1"/>
      </rPr>
      <t xml:space="preserve">31, 2015 and 2014 Baht 11.10 million and Baht 9.35 million respectively. </t>
    </r>
  </si>
  <si>
    <r>
      <t xml:space="preserve">      Depreciation</t>
    </r>
    <r>
      <rPr>
        <sz val="16"/>
        <color indexed="8"/>
        <rFont val="AngsanaUPC"/>
        <family val="1"/>
      </rPr>
      <t xml:space="preserve"> for the three </t>
    </r>
    <r>
      <rPr>
        <sz val="16"/>
        <rFont val="AngsanaUPC"/>
        <family val="1"/>
      </rPr>
      <t xml:space="preserve">months ended  March 31, 2015 and 2014 was Baht 30.49 million and Baht 23.96 million respectively. </t>
    </r>
  </si>
  <si>
    <t xml:space="preserve">                As at March 31, 2015 and  December 31, 2014,  the Company has overdrafts facilities with 9 banks  amount of Baht 180 million </t>
  </si>
  <si>
    <t xml:space="preserve">In 2013, the Company has loans from a commercial bank amount of  Baht 500 million by making the  first repayment under agreement </t>
  </si>
  <si>
    <t xml:space="preserve">       amount Baht  83.34 million within March 31, 2014 . The remaining is repayable every six months through 5 installments of  Baht  83.34 million each .</t>
  </si>
  <si>
    <t xml:space="preserve">       The  agreement is terminated on March 31, 2017 (interest at rate of  FDR (six month) + 2.50% per annum, is  payable on a monthly basis).</t>
  </si>
  <si>
    <t xml:space="preserve">       amount of Baht 2.28 million and Baht 1.99 million respectively. </t>
  </si>
  <si>
    <t xml:space="preserve">                              Metropolitan  Electricity  Authority and Provincial  Electricity Authority in the amount of Baht 5,758,600.00 and </t>
  </si>
  <si>
    <t>As at March 31, 2015,  there are 63 electricity  users of  which 52 users  guaranteed  their  electricity usage  by</t>
  </si>
  <si>
    <t xml:space="preserve">                             commercial bank amount of Baht 184,833,300.00  , 6 users guaranteed by cash amount of Baht 1,022,000.00 , 1 user </t>
  </si>
  <si>
    <t xml:space="preserve">                 in Sahaphat Industrial Park  for 6 and 3 agreement  with the remaining amount  under  the  agreement of  Baht   2.32  million</t>
  </si>
  <si>
    <t xml:space="preserve">        26.4  The Company  has  commitment  lines  with  banks,  financial  institutions  and  other companies  for  its related  parties as</t>
  </si>
  <si>
    <t xml:space="preserve">As at March 31, 2015 and  December 31, 2014,  the Company has commitment  lines of Baht 171.31 million  and Baht 171.43 </t>
  </si>
  <si>
    <t xml:space="preserve">       million  respectively, has spent in amount  of  Baht 48.67 million and Baht 25.54 million  respectively.</t>
  </si>
  <si>
    <t>Sales of real estate under contract</t>
  </si>
  <si>
    <t xml:space="preserve">          to buy and to sell</t>
  </si>
  <si>
    <t xml:space="preserve">      totaling Baht 424.93 million and Baht  456.25  million respectively.</t>
  </si>
  <si>
    <t xml:space="preserve">For the three months ended March 31, 2015 and 2014 cost of  electricity and steam of Baht 423.00 million and Baht 454.99 million </t>
  </si>
  <si>
    <t>According to the 44th General Shareholders' meeting for the year 2015 held on April 27, 2015, approve to pay</t>
  </si>
  <si>
    <t xml:space="preserve">       dividend from the result of operation of  2014 at Baht 0.23 per share for 494,034,300 shares, amounting to Baht </t>
  </si>
  <si>
    <t xml:space="preserve">       113,627,889.00 wich will be paid on May 25, 2015 and also approved to pay directors' remuneration not exceed</t>
  </si>
  <si>
    <t xml:space="preserve">        Baht 20 million per year, excluded the remuneration and welfare which the directors received as the Company's</t>
  </si>
  <si>
    <t>Branch 6  Located  at  1 Moo 6, Tambon Surasak, Amphur Sriracha, Cholburi Province</t>
  </si>
  <si>
    <t xml:space="preserve">            The financial  statements  have been  prepared in accordance with the Accounting Standards TAS 34 (Revised 2014)  </t>
  </si>
  <si>
    <t>-4-</t>
  </si>
  <si>
    <t xml:space="preserve"> - 6 -</t>
  </si>
  <si>
    <t>- 8 -</t>
  </si>
  <si>
    <t xml:space="preserve"> - 16 -</t>
  </si>
  <si>
    <t>- 17 -</t>
  </si>
  <si>
    <t xml:space="preserve"> - 27 -</t>
  </si>
  <si>
    <t>- 29 -</t>
  </si>
  <si>
    <t xml:space="preserve">     interpretations and accounting guidance which are effective for the period beginning on or after January 1, 2015 as follows:</t>
  </si>
  <si>
    <t>TRANSCOSMOS (THAILAND) CO., LTD.</t>
  </si>
  <si>
    <t>Consultant</t>
  </si>
  <si>
    <t xml:space="preserve">       on May 14, 2015.</t>
  </si>
  <si>
    <t xml:space="preserve">               As at March 31, 2015 and December 31, 2014, the Company has loans from 5 local banks and financial institutions amount of  Baht  </t>
  </si>
  <si>
    <t xml:space="preserve">     interest rate  2.35%-3.33% per annum.)</t>
  </si>
  <si>
    <t xml:space="preserve">          FAMILY GLOVE CO., LTD.)</t>
  </si>
  <si>
    <t>CANCANA INTERNATIONAL CO.,LTD.</t>
  </si>
  <si>
    <t>SAHA TOKYU CORPORATION CO.,LTD.</t>
  </si>
  <si>
    <t>GREEN LIFE MANAGEMENT CO., LTD.</t>
  </si>
  <si>
    <t xml:space="preserve">As at  March 31, 2015,  the  Company  recorded  investment  in 20 associated companies  under  equity  method  from  management's financial  statements which  were not reviewed by  the auditors  for totaling  Baht 2,985.15 million equal to 13.54 of total assets and share of profit from  </t>
  </si>
  <si>
    <t xml:space="preserve">      investments for the three months ended March 31, 2015 of Baht  51.33  million equal to 20.60 of net profit. In addition, those 20 associated companies are Not -  Publicly Accountable Entities that they have not prepared financial reporting but adopted all financial reporting statements as the </t>
  </si>
  <si>
    <t>GRAND STAR INDUSTRY CO., LTD.</t>
  </si>
  <si>
    <t>Accessories</t>
  </si>
  <si>
    <t>105</t>
  </si>
  <si>
    <t xml:space="preserve">      Baht 375.32 million and Baht 393.10 million, and received from other companies of Baht 49.61 million and Baht 63.15 million, </t>
  </si>
  <si>
    <t xml:space="preserve">ST (THAILAND) CO.,LTD. (formerly named  </t>
  </si>
  <si>
    <t xml:space="preserve">CARBON MAGIC (THAILAND) CO., LTD. (formerly </t>
  </si>
  <si>
    <t xml:space="preserve">          named Dome Composites (Thailand) Co.,Ltd.)</t>
  </si>
  <si>
    <t xml:space="preserve">-  ST (THAILAND) CO.,LTD. (formerly named </t>
  </si>
  <si>
    <t xml:space="preserve">          1,796.80 million.</t>
  </si>
  <si>
    <t xml:space="preserve">                Fair value of investment properties - for rent as at March 31, 2015 which were appraised by the independent appraiser amounted to Baht </t>
  </si>
  <si>
    <t>Effective year</t>
  </si>
  <si>
    <t xml:space="preserve">THAI  SAMSUNG ASSURANCE CO., LTD. </t>
  </si>
  <si>
    <t xml:space="preserve">       repayable every six months through 9 installments the  agreement is terminated on July 17, 2019 and August 15, 2019 respectively (interest at rate </t>
  </si>
  <si>
    <t xml:space="preserve">       of  BIBOR + 1.60% per annum and BIBOR +1.00% per annum respectively, is payable on a monthly basis).</t>
  </si>
  <si>
    <t xml:space="preserve">        ecployee or staff. This allocation of the remuneration is responsibility of the Board of derectors.  The Company,</t>
  </si>
  <si>
    <t xml:space="preserve">        then included such remuneration in the Company's expenses account.</t>
  </si>
  <si>
    <t>As at March 31, 2015 and December 31, 2014 short - term loans to related parties are as follows :</t>
  </si>
  <si>
    <t>30. EVENTS AFTER THE REPORTING PERIOD</t>
  </si>
  <si>
    <t>Service apartment</t>
  </si>
  <si>
    <t xml:space="preserve">            530 Soi Sathupradit 58, Bangpongpang, Yannawa, Bangkok with 6 branches as follows :</t>
  </si>
  <si>
    <t xml:space="preserve">In 2014, the Company has loans from 2 commercial banks amount of  Baht 1,000.00 million by making the  first repayment under agreement </t>
  </si>
  <si>
    <t xml:space="preserve">       amount of  Baht 50.00 million and Baht 50.00 million respectively within January 19, 2015 and February 16, 2015 respectively. The remaining is </t>
  </si>
  <si>
    <t>As at  March 31, 2015 and December 31, 2014,  the significant  transaction with  related parties are as follows :</t>
  </si>
  <si>
    <t xml:space="preserve">     1,650 million from 3 foreign banks of Baht  790  million at the interest rate 2.13 - 3.33% per annum (as at December 31, 2014 at the</t>
  </si>
  <si>
    <r>
      <rPr>
        <sz val="16"/>
        <color indexed="8"/>
        <rFont val="AngsanaUPC"/>
        <family val="1"/>
      </rPr>
      <t>Amortization expenses  for the  three months ended March</t>
    </r>
    <r>
      <rPr>
        <sz val="16"/>
        <rFont val="AngsanaUPC"/>
        <family val="1"/>
      </rPr>
      <t xml:space="preserve"> 31, 2015 and 2014 Baht  434,248.53 and Baht  389,312.17 respectively. </t>
    </r>
  </si>
  <si>
    <t xml:space="preserve">       26.3  As  at  March 31, 2015 and  December  31, 2014,  the Company  has  foreign  currencies  usage  line  with  2  banks  amount </t>
  </si>
  <si>
    <t xml:space="preserve">                 13,000,000.00 USD</t>
  </si>
  <si>
    <t>Waste water Treatment income</t>
  </si>
  <si>
    <t xml:space="preserve">At the rate in agreement depend on and </t>
  </si>
  <si>
    <t xml:space="preserve">     waste water quantity</t>
  </si>
  <si>
    <t xml:space="preserve">     other customers</t>
  </si>
  <si>
    <t>At the rate indicated in agreement</t>
  </si>
  <si>
    <t xml:space="preserve">Electricity cost at the rate of Provincial </t>
  </si>
  <si>
    <t xml:space="preserve">     Electricity Authority less discount rate</t>
  </si>
  <si>
    <t xml:space="preserve">Electricity for Water filtration </t>
  </si>
  <si>
    <t xml:space="preserve">       and water treatment</t>
  </si>
  <si>
    <t>At the rate in agreement reference to</t>
  </si>
  <si>
    <t xml:space="preserve">     area of  service</t>
  </si>
  <si>
    <t xml:space="preserve">At the rate in agreement and actual </t>
  </si>
  <si>
    <t xml:space="preserve">     quantity used of equipment, normal </t>
  </si>
  <si>
    <t xml:space="preserve">     market price</t>
  </si>
  <si>
    <t xml:space="preserve">      Based on market price closed to other</t>
  </si>
  <si>
    <t xml:space="preserve">       servants in the same services line</t>
  </si>
  <si>
    <t>Based on plan, size of building, materials</t>
  </si>
  <si>
    <t xml:space="preserve">and decoration technical </t>
  </si>
  <si>
    <t xml:space="preserve">       Based on market price closed to other</t>
  </si>
  <si>
    <t xml:space="preserve">        servants in the same services line</t>
  </si>
  <si>
    <t>- 11 -</t>
  </si>
  <si>
    <t>- 22 -</t>
  </si>
  <si>
    <t>- 23 -</t>
  </si>
  <si>
    <t xml:space="preserve">      Cost:</t>
  </si>
  <si>
    <t xml:space="preserve">               Purchases</t>
  </si>
  <si>
    <t xml:space="preserve">               Disposal or amortization</t>
  </si>
  <si>
    <t xml:space="preserve">     Accumulated depreciation</t>
  </si>
  <si>
    <t xml:space="preserve">                Depreciation</t>
  </si>
  <si>
    <t xml:space="preserve">                Disposal</t>
  </si>
  <si>
    <t xml:space="preserve">      Net book value</t>
  </si>
  <si>
    <t>Vehicles</t>
  </si>
  <si>
    <t>Equipment</t>
  </si>
  <si>
    <t>Office equipment</t>
  </si>
  <si>
    <t>Work in progress</t>
  </si>
  <si>
    <t>and others</t>
  </si>
  <si>
    <t>Contents</t>
  </si>
  <si>
    <t>Income Taxes</t>
  </si>
  <si>
    <t xml:space="preserve">     Add Unrealized gain from adjust fair value</t>
  </si>
  <si>
    <t xml:space="preserve">     Less Provision for impairment loss</t>
  </si>
  <si>
    <t>THAI  KOBASHI CO.,LTD.</t>
  </si>
  <si>
    <t>- 20 -</t>
  </si>
  <si>
    <t>- 2 -</t>
  </si>
  <si>
    <t>Cash and  cash equivalents consist of cash on hand, deposit at bank and financial institution.</t>
  </si>
  <si>
    <t>Cash on hand</t>
  </si>
  <si>
    <t>Current accounts</t>
  </si>
  <si>
    <t>Savings deposit</t>
  </si>
  <si>
    <t>Undue</t>
  </si>
  <si>
    <t>From 1 month to 3 months</t>
  </si>
  <si>
    <t>Over 3 months to 6 months</t>
  </si>
  <si>
    <t>Over 6 months to 12 months</t>
  </si>
  <si>
    <t xml:space="preserve">Over 12 months </t>
  </si>
  <si>
    <t>Fair value of investment in associated companies consist of :</t>
  </si>
  <si>
    <t>Bank overdrafts</t>
  </si>
  <si>
    <t>Loans from banks</t>
  </si>
  <si>
    <t>The Company  has long - term loans  with  banks  as follows :</t>
  </si>
  <si>
    <t xml:space="preserve">       of authorized  share capital.  This reserve is set up in accordance  with the Public  Company Limited Act.  Such legal reserve is not </t>
  </si>
  <si>
    <t xml:space="preserve">      available  for dividend distribution.</t>
  </si>
  <si>
    <t>These interim financial statements were approved and authorized for issue by the Company's Board of directors</t>
  </si>
  <si>
    <t>S&amp;J INTERNATIONAL  ENTERPRISE PLC.</t>
  </si>
  <si>
    <t>SAHACOGEN (CHONBURI)  PLC.</t>
  </si>
  <si>
    <t>Electric current</t>
  </si>
  <si>
    <t>Hose products</t>
  </si>
  <si>
    <t>Rice products</t>
  </si>
  <si>
    <t>BANGKOK ATHLETIC CO., LTD.</t>
  </si>
  <si>
    <t>SRIRACHA TRANSPORT CO., LTD.</t>
  </si>
  <si>
    <t>THAI TAKEDA LACE CO., LTD.</t>
  </si>
  <si>
    <t>TOTAL WAY IMAGE CO., LTD.</t>
  </si>
  <si>
    <t>PATTAYA MANUFACTURING CO., LTD.</t>
  </si>
  <si>
    <t>THAI SUMSUNG ELECTRONICS CO., LTD.</t>
  </si>
  <si>
    <t>Electrical appliances</t>
  </si>
  <si>
    <t>THAI SECOM PITAKKIJ CO., LTD.</t>
  </si>
  <si>
    <t>Security system</t>
  </si>
  <si>
    <t>BETTER WAY (THAILAND) CO., LTD.</t>
  </si>
  <si>
    <t xml:space="preserve">Sewing machine </t>
  </si>
  <si>
    <t>BANGKOK TOKYO SOCKS CO., LTD.</t>
  </si>
  <si>
    <t>THAI SPORT GARMENT CO., LTD.</t>
  </si>
  <si>
    <t>SSDC (TIGERTEX) CO., LTD.</t>
  </si>
  <si>
    <t>VALUE ADDED TEXTILE CO., LTD.</t>
  </si>
  <si>
    <t xml:space="preserve">Dying Embroidered </t>
  </si>
  <si>
    <t>THAI CUBIC TECHNOLOGY CO., LTD.</t>
  </si>
  <si>
    <t>Cubic Printing</t>
  </si>
  <si>
    <t>ADVANCE MICRO TECH CO., LTD.</t>
  </si>
  <si>
    <t>Electronic parts</t>
  </si>
  <si>
    <t>Cosmetic product</t>
  </si>
  <si>
    <t>OSOTH INTER. LABORATORIES CO., LTD.</t>
  </si>
  <si>
    <t>HWATOR  (THAILAND) CO., LTD.</t>
  </si>
  <si>
    <t>Medical service</t>
  </si>
  <si>
    <t>KEWPIE (THAILAND) CO., LTD.</t>
  </si>
  <si>
    <t xml:space="preserve">          </t>
  </si>
  <si>
    <t>MORGAN DE TOI (THAILAND) CO., LTD.</t>
  </si>
  <si>
    <t>THAI ASAHI KASEI SPANDEX CO., LTD.</t>
  </si>
  <si>
    <t>Beauty Service Center</t>
  </si>
  <si>
    <t>THAI BUNKA FASHION CO., LTD.</t>
  </si>
  <si>
    <t>Cars Composite</t>
  </si>
  <si>
    <t>- 3 -</t>
  </si>
  <si>
    <t xml:space="preserve">Financial statements in which the equity </t>
  </si>
  <si>
    <t>T ไม่มี</t>
  </si>
  <si>
    <t>HUF  2,350,000</t>
  </si>
  <si>
    <t xml:space="preserve">TFRS  4 </t>
  </si>
  <si>
    <t>Leases</t>
  </si>
  <si>
    <t>Revenue</t>
  </si>
  <si>
    <t>Employee Benefits</t>
  </si>
  <si>
    <t>Related Party Disclosures</t>
  </si>
  <si>
    <t>Interim Financial Reporting</t>
  </si>
  <si>
    <t>Share-based Payment</t>
  </si>
  <si>
    <t>Business Combinations</t>
  </si>
  <si>
    <t>Operating Segments</t>
  </si>
  <si>
    <t>A, C, E</t>
  </si>
  <si>
    <t>BNC MAESOT CO.,LTD.</t>
  </si>
  <si>
    <t>SAHA NUM TEXTILES CO.,LTD.</t>
  </si>
  <si>
    <t>Textiles</t>
  </si>
  <si>
    <t>Instant noodle</t>
  </si>
  <si>
    <t>THAI PRESIDENT FOODS (Hungary) Kft.</t>
  </si>
  <si>
    <t>method is applied and separate financial statements</t>
  </si>
  <si>
    <t>¥34,433</t>
  </si>
  <si>
    <t xml:space="preserve">       Y 30,000</t>
  </si>
  <si>
    <t>TAKA 530,000</t>
  </si>
  <si>
    <t>Operating Leases - Incentives</t>
  </si>
  <si>
    <t xml:space="preserve">     Financial Reporting in Hyperinflationary Economies</t>
  </si>
  <si>
    <t>Intangible Assets - Web Site Costs</t>
  </si>
  <si>
    <t>Transfers of Assets from Customers</t>
  </si>
  <si>
    <t xml:space="preserve">    at the interest  rate of  MOR, MOR -3 % to MOR -0.5 % per annum.</t>
  </si>
  <si>
    <t xml:space="preserve">      of operation and  cash  flows.    </t>
  </si>
  <si>
    <t xml:space="preserve">      royalties, purchase  of goods ,  loans from oversea in which the company  has not made the forward exchange  contracts </t>
  </si>
  <si>
    <t xml:space="preserve">      for  hedging  such  exchange rate risk since the risk is minimum.</t>
  </si>
  <si>
    <t xml:space="preserve">      financial  assets  and  liabilities  are  close  to their  fair  value.  The management believes  that there is no material risk</t>
  </si>
  <si>
    <t xml:space="preserve">      financial instruments.</t>
  </si>
  <si>
    <t>- TSURUHA (THAILAND) CO., LTD.</t>
  </si>
  <si>
    <t>Drug Store</t>
  </si>
  <si>
    <t>- 25 -</t>
  </si>
  <si>
    <t>- 26 -</t>
  </si>
  <si>
    <t>Financial Reporting Standards</t>
  </si>
  <si>
    <t>Standing Interpretations</t>
  </si>
  <si>
    <t>Financial Reporting Interpretations</t>
  </si>
  <si>
    <t xml:space="preserve">Rights to Interests arising from Decommissioning, </t>
  </si>
  <si>
    <t>Interim Financial Reporting and Impairment</t>
  </si>
  <si>
    <t>Insurance Contracts</t>
  </si>
  <si>
    <t>Accounting Standards</t>
  </si>
  <si>
    <t xml:space="preserve">  (UNAUDITED/REVIEWED ONLY)</t>
  </si>
  <si>
    <t xml:space="preserve">     set  of  annual  financial  statements.  Accordingly,  it  focuses on new activities,  events,  and circumstances  and  does not  duplicate</t>
  </si>
  <si>
    <t xml:space="preserve">     Therefore,  these  interim financial  statements  should  access   to  the  most  recent  annual   financial statements.</t>
  </si>
  <si>
    <t xml:space="preserve">     information previously  reported.  However,  the statements  of financial position, statements of comprehensive  income, statements</t>
  </si>
  <si>
    <t xml:space="preserve">     of changes in shareholders' equity and statements of  cash  flows  are presented  the same as previous  annual financial statements.</t>
  </si>
  <si>
    <t xml:space="preserve">             These interim  financial statements have been prepared for the purpose to provide  the update information on the latest complete</t>
  </si>
  <si>
    <t xml:space="preserve">           The Federation of  Accounting Professions issued  new  accounting standards, financial  reporting  standards, standing </t>
  </si>
  <si>
    <t xml:space="preserve">These  interim  financial  statements  have  been  prepared  by  using  the accounting  policy and estimates of the financial </t>
  </si>
  <si>
    <t>Industrial Park</t>
  </si>
  <si>
    <r>
      <t>Long-term loans</t>
    </r>
  </si>
  <si>
    <t>Less  Current portion of long-term debt</t>
  </si>
  <si>
    <t xml:space="preserve">Long-term loans </t>
  </si>
  <si>
    <r>
      <t xml:space="preserve">      Protection Act B.E. </t>
    </r>
    <r>
      <rPr>
        <sz val="16"/>
        <color indexed="8"/>
        <rFont val="Angsana New"/>
        <family val="1"/>
      </rPr>
      <t>2541</t>
    </r>
    <r>
      <rPr>
        <sz val="16"/>
        <rFont val="Angsana New"/>
        <family val="1"/>
      </rPr>
      <t xml:space="preserve">. Employee is entitled the retirement benefits and other long-term benefits based on right and length of service. </t>
    </r>
  </si>
  <si>
    <t xml:space="preserve">Changes in present value of employee benefits obligation project </t>
  </si>
  <si>
    <t>Current cost and interest</t>
  </si>
  <si>
    <t xml:space="preserve">method is applied and </t>
  </si>
  <si>
    <t>Financial statements in which</t>
  </si>
  <si>
    <t>the equity method is applied</t>
  </si>
  <si>
    <t>Current tax:</t>
  </si>
  <si>
    <t>Deferred tax:</t>
  </si>
  <si>
    <t>Deferred tax from temporary differences and</t>
  </si>
  <si>
    <t>Income tax expenses presented in statements of income</t>
  </si>
  <si>
    <t xml:space="preserve">        Income tax for the period</t>
  </si>
  <si>
    <t xml:space="preserve">        Reversal of temporary differences</t>
  </si>
  <si>
    <t>Property acquisition</t>
  </si>
  <si>
    <t xml:space="preserve">       note No. 3.</t>
  </si>
  <si>
    <t xml:space="preserve">Most  of  financial  assets  are short-term  assets  and  loans  bear the  market  interest  rate.  The book  value of  </t>
  </si>
  <si>
    <t xml:space="preserve">     Income tax</t>
  </si>
  <si>
    <t xml:space="preserve">The Federation of Accounting Professions   issued the financial reporting standards  which pronounced in the  Royal Gazette </t>
  </si>
  <si>
    <t xml:space="preserve">    and required to adopt financial reporting standards, standing interpretations  and financial reporting  interpretations as follows:</t>
  </si>
  <si>
    <t>Real estate for sale  - Lumpoon</t>
  </si>
  <si>
    <t>Real estate for sale  - Kabinburi</t>
  </si>
  <si>
    <t>Real estate for sales  - Sriracha</t>
  </si>
  <si>
    <t>Fair value  of investments in associated  companies (only associated  companies in which the equity securities can</t>
  </si>
  <si>
    <t xml:space="preserve">      be  traded in  the SET,  is calculated  from the bid price  as at  the statements of financial position date  of the  Stock Exchange</t>
  </si>
  <si>
    <t xml:space="preserve">      of Thailand). The details are as follows :</t>
  </si>
  <si>
    <t xml:space="preserve">         Cost </t>
  </si>
  <si>
    <t xml:space="preserve">                        Purchase</t>
  </si>
  <si>
    <t xml:space="preserve">                        Transfer</t>
  </si>
  <si>
    <t xml:space="preserve">        Accumulated depreciation</t>
  </si>
  <si>
    <t xml:space="preserve">                        Depreciation </t>
  </si>
  <si>
    <t xml:space="preserve">                        Disposal/write-off</t>
  </si>
  <si>
    <t xml:space="preserve">        Provision for impairment </t>
  </si>
  <si>
    <t xml:space="preserve">                        Increase</t>
  </si>
  <si>
    <t xml:space="preserve">         Net book value </t>
  </si>
  <si>
    <t xml:space="preserve"> Motorcycle</t>
  </si>
  <si>
    <t>Woven lining</t>
  </si>
  <si>
    <t xml:space="preserve">                </t>
  </si>
  <si>
    <t>SAHA UBOL NAKORN CO., LTD.</t>
  </si>
  <si>
    <t>Land development</t>
  </si>
  <si>
    <t>INTERNATIONAL LEATHER FASHION CO., LTD.</t>
  </si>
  <si>
    <t>SAHA RATTANA NAKORN CO., LTD.</t>
  </si>
  <si>
    <t>Industrial Project</t>
  </si>
  <si>
    <t>K.COMMERCIAL &amp; CONSTRUCTION CO., LTD.</t>
  </si>
  <si>
    <t>MOLTEN ASIA POLYMER PRODUCTS CO., LTD.</t>
  </si>
  <si>
    <t>MOLTEN (THAILAND) CO., LTD.</t>
  </si>
  <si>
    <t>Consumer Products</t>
  </si>
  <si>
    <t>Cloth toy Products</t>
  </si>
  <si>
    <t>U.C.C. UESHIMA COFFEE (TH) CO., LTD.</t>
  </si>
  <si>
    <t>THAI FLYING MAINTENANCE CO., LTD.</t>
  </si>
  <si>
    <t>Maintenance Airplane</t>
  </si>
  <si>
    <t>KENMIN FOOD (THAILAND) CO., LTD.</t>
  </si>
  <si>
    <t>Rice Noodle</t>
  </si>
  <si>
    <t xml:space="preserve">M B T S BROKING SERVICE CO., LTD. </t>
  </si>
  <si>
    <t>RATCHASRIMA SHOPPING COMPLEX CO., LTD.</t>
  </si>
  <si>
    <t>Shopping center</t>
  </si>
  <si>
    <t xml:space="preserve">Department Store </t>
  </si>
  <si>
    <t>THE MALL RATCHASIMA CO., LTD.</t>
  </si>
  <si>
    <t>WASEDA EDUCATION (THAILAND) CO., LTD.</t>
  </si>
  <si>
    <t>Distributor and logistic</t>
  </si>
  <si>
    <t>TIGER DISTRIBUTION AND LOGISTICS CO., LTD.</t>
  </si>
  <si>
    <t>PENS MARKETING AND DISTRIBUTION CO.,LTD.</t>
  </si>
  <si>
    <t>Fiber manufacturing</t>
  </si>
  <si>
    <t>TSURUHA (THAILAND) CO., LTD.</t>
  </si>
  <si>
    <t>2.  FINANCIAL STATEMENTS PREPARATION BASIS</t>
  </si>
  <si>
    <t xml:space="preserve">     2.1  Financial statements preparation</t>
  </si>
  <si>
    <t xml:space="preserve">     "Interim Financial Reporting";  guidelines  promulgated  by  the  Federation of  Accounting  Professions,  and applicable</t>
  </si>
  <si>
    <t xml:space="preserve">     related rules and  regulations of  the Securities  and   Exchange Commission.</t>
  </si>
  <si>
    <t>2.  FINANCIAL STATEMENTS PREPARATION BASIS (CONTINUED)</t>
  </si>
  <si>
    <t>3.  SIGNIFICANT ACCOUNTING POLICIES</t>
  </si>
  <si>
    <t>A, B, C, E</t>
  </si>
  <si>
    <t>A, B,  E</t>
  </si>
  <si>
    <t>- 10 -</t>
  </si>
  <si>
    <t xml:space="preserve">            </t>
  </si>
  <si>
    <t>and Separate financial statements</t>
  </si>
  <si>
    <t xml:space="preserve">     1.2  The Company operates in business of investment, rental and services , industrial park (real estate business) and goods</t>
  </si>
  <si>
    <t xml:space="preserve">            distribution business.</t>
  </si>
  <si>
    <t>- 24 -</t>
  </si>
  <si>
    <r>
      <t xml:space="preserve">       provident fund  Act  B</t>
    </r>
    <r>
      <rPr>
        <sz val="16"/>
        <color indexed="8"/>
        <rFont val="AngsanaUPC"/>
        <family val="1"/>
      </rPr>
      <t>.E.  2530</t>
    </r>
    <r>
      <rPr>
        <sz val="16"/>
        <rFont val="AngsanaUPC"/>
        <family val="1"/>
      </rPr>
      <t xml:space="preserve">  and assigned the authorized manager to manage  this fund  by deducting  the employee's and the</t>
    </r>
  </si>
  <si>
    <t>method is applied and Separate financial statements</t>
  </si>
  <si>
    <t>NEW CITY (BANGKOK) PUBLIC Co., Ltd.</t>
  </si>
  <si>
    <t>PEOPLES GARMENT PUBLIC CO., LTD.</t>
  </si>
  <si>
    <t>TEXTILE PRESTIGE PUBLIC CO., LTD.</t>
  </si>
  <si>
    <t>FAR EAST DDB PUBLIC CO., LTD.</t>
  </si>
  <si>
    <t>NEW PLUS KNITTING PUBLIC CO., LTD.</t>
  </si>
  <si>
    <t>PRESIDENT RICE PRODUCT PUBLIC CO., LTD.</t>
  </si>
  <si>
    <t>PRESIDENT  BAKERY PUBLIC CO., LTD.</t>
  </si>
  <si>
    <t>OTSUKA SAHA ASIA CO., LTD.</t>
  </si>
  <si>
    <t>SHISEIDO PROFESSIONAL (THAILAND) CO., LTD.</t>
  </si>
  <si>
    <t>ASAHI KASEI SPUNBOND (THAILAND) CO., LTD.</t>
  </si>
  <si>
    <t>is applied and Separate financial statements</t>
  </si>
  <si>
    <t xml:space="preserve">               Revenues</t>
  </si>
  <si>
    <t xml:space="preserve">               Total revenues</t>
  </si>
  <si>
    <t xml:space="preserve"> is applied and Separate financial statements</t>
  </si>
  <si>
    <t xml:space="preserve">       general  reserve without the objectives indication.</t>
  </si>
  <si>
    <t>Financial statements in which the equity method is applied and Separate financial statements</t>
  </si>
  <si>
    <t>BOON CAPITAL HOLDING CO., LTD.</t>
  </si>
  <si>
    <t xml:space="preserve">HK$ 2,000  </t>
  </si>
  <si>
    <t>SAHA LAWSON CO., LTD.</t>
  </si>
  <si>
    <t>Retail Shop</t>
  </si>
  <si>
    <t xml:space="preserve"> KALLOL THAI PRESIDENT FOODS (DB) CO., LTD.</t>
  </si>
  <si>
    <t xml:space="preserve">DAI SO SUNGKEAW </t>
  </si>
  <si>
    <t>AMATA VN  PLC.</t>
  </si>
  <si>
    <t>Trade and other receivables</t>
  </si>
  <si>
    <t>Trade and other payables</t>
  </si>
  <si>
    <t>Cash received in advance and guarantees</t>
  </si>
  <si>
    <t xml:space="preserve">        structure to be properly appropriated.</t>
  </si>
  <si>
    <t xml:space="preserve">        Public Limited Company Act, excluding salaries and related benefits payable to executive director.</t>
  </si>
  <si>
    <t>Associated companies:</t>
  </si>
  <si>
    <t>-  SAHACHOL FOOD SUPPLIES CO., LTD.</t>
  </si>
  <si>
    <t>-  PITAKKIJ CO., LTD.</t>
  </si>
  <si>
    <t>-  THAI ITOKIN CO., LTD.</t>
  </si>
  <si>
    <t>Related companies:</t>
  </si>
  <si>
    <t>-  OSOTH INTER LABORATORIES CO., LTD.</t>
  </si>
  <si>
    <t xml:space="preserve">       Company's  contribution to the fund.  The benefits  will be entitled  to the employees on their resignation  in accordance  with the</t>
  </si>
  <si>
    <t xml:space="preserve">        meeting allowance.</t>
  </si>
  <si>
    <t xml:space="preserve">        officer and all persons  in positions comparable to these fourth executive levels consist of salaries,  bonus,  retirement benefit and</t>
  </si>
  <si>
    <t xml:space="preserve">                             to distribute to the user in Industrial Park Project-Sriracha.  The Company has to pay electricity expense according</t>
  </si>
  <si>
    <t xml:space="preserve">                             transformer, charging  in amount of  Baht 400.00 per 1 KVA. </t>
  </si>
  <si>
    <t xml:space="preserve">  </t>
  </si>
  <si>
    <t xml:space="preserve">       Premises and equipment expenses</t>
  </si>
  <si>
    <t xml:space="preserve">                             guaranteed by bond of  Bank of  Thailand amount of Baht 6,220,000.00 and the remaining 4 users guaranteed  by </t>
  </si>
  <si>
    <t>Trade accounts receivable - related parties</t>
  </si>
  <si>
    <t>Total trade and other receivables - related parties</t>
  </si>
  <si>
    <t xml:space="preserve"> are as follows :</t>
  </si>
  <si>
    <t>Trade accounts receivable - others</t>
  </si>
  <si>
    <t>Total trade and other receivables - others</t>
  </si>
  <si>
    <t>Other  receivables</t>
  </si>
  <si>
    <t xml:space="preserve">The Company  may have interest rate risk arises from the fluctuation of the market rate which affected  the results </t>
  </si>
  <si>
    <t xml:space="preserve">The Company exposed to credit risk relating to trade accounts receivable which has a policy for providing credit </t>
  </si>
  <si>
    <t>H&amp;B INTERTEX CO., LTD.</t>
  </si>
  <si>
    <t>FUJIX INTERNATIONAL CO., LTD.</t>
  </si>
  <si>
    <t>The objective of  financial management  of  the  Company are  to preserve  the ability to continue its operation and capital</t>
  </si>
  <si>
    <t>Directors'  remuneration represents the benefits paid  to the Company's  directors  in accordance  with Section  90 of  the</t>
  </si>
  <si>
    <t>Benefit expenses  paid to  chief executive officer,  the  next  four executive  levels immediately below that chief executive</t>
  </si>
  <si>
    <t xml:space="preserve">                 </t>
  </si>
  <si>
    <t xml:space="preserve">Other receivables </t>
  </si>
  <si>
    <t xml:space="preserve">                             to the  contract  and  the users  have to  guarantee to  the  Company  for  electricity  used  according  to the  size of</t>
  </si>
  <si>
    <t xml:space="preserve">                 presented in the financial statements in which the equity method is  applied  and  separate  financial  statements as follows:</t>
  </si>
  <si>
    <t xml:space="preserve">       from the company who has paid the business advisory fee and at 1% from the company who has not paid business advisory </t>
  </si>
  <si>
    <t>Note : Relationship</t>
  </si>
  <si>
    <t xml:space="preserve">The Company will charge the fees  from guarantee  at the rate 0.5 - 1%  of credit lines  by collecting at the rate of 0.5% </t>
  </si>
  <si>
    <t>Significant accounting policies, recognition of measurement of each items of assets and liabilities are disclosed in</t>
  </si>
  <si>
    <t xml:space="preserve">The Company  may  have  a  risk  from  the fluctuation  in foreign  currencies  exchange  rate  in  its  business of  </t>
  </si>
  <si>
    <t>Branch 1  Located at 999 Moo 11, Sukhapiban 8 Road, Tambon Nong-Kham, Amphur Sriracha, Cholburi Province</t>
  </si>
  <si>
    <t>Branch 3  Located  at 189  Moo 15,  By-Pass  Lamphun-Pasang  Road, Amphur  Mueng, Lamphun Province</t>
  </si>
  <si>
    <t xml:space="preserve">     1.1  Saha  Pathana Inter-Holding  Public Company Limited  was registered as a public company limited  which is located at</t>
  </si>
  <si>
    <t xml:space="preserve">      Maesot</t>
  </si>
  <si>
    <t xml:space="preserve">              </t>
  </si>
  <si>
    <t>At rate 3.5-8% of net sale volume</t>
  </si>
  <si>
    <t xml:space="preserve">      Less   Provision for impairment loss</t>
  </si>
  <si>
    <t xml:space="preserve">               Directly operating expense which incurred</t>
  </si>
  <si>
    <t xml:space="preserve">                    rental and service  income</t>
  </si>
  <si>
    <t xml:space="preserve">               Total directly operating expenses</t>
  </si>
  <si>
    <t xml:space="preserve">The Company  paid  post- employment  benefits,  retirement  benefits  and  pensions  in accordance  with Labor </t>
  </si>
  <si>
    <t xml:space="preserve">       fee except for the company who has jointly invested with foreigner will not be collected the guarantee fee.</t>
  </si>
  <si>
    <t xml:space="preserve">TOP TREND MANUFACTURING CO., LTD. </t>
  </si>
  <si>
    <t xml:space="preserve">     Steam cost at the rate in agreement</t>
  </si>
  <si>
    <t xml:space="preserve">       Cost of royalties</t>
  </si>
  <si>
    <t xml:space="preserve">       Depreciation and amortization </t>
  </si>
  <si>
    <t xml:space="preserve">       Cost of rental</t>
  </si>
  <si>
    <t xml:space="preserve">       Cost of water and steam</t>
  </si>
  <si>
    <t xml:space="preserve">       Cost of electricity </t>
  </si>
  <si>
    <t xml:space="preserve">       Cost of exhibition</t>
  </si>
  <si>
    <t>Exhibition expenses</t>
  </si>
  <si>
    <t xml:space="preserve">      </t>
  </si>
  <si>
    <t xml:space="preserve">A      Shareholding by the Company/common shareholding </t>
  </si>
  <si>
    <t>B      Directorship</t>
  </si>
  <si>
    <t>C      Guaranteed by the Company</t>
  </si>
  <si>
    <t>D      Loan given by the Company</t>
  </si>
  <si>
    <t>E      Inter - company trading</t>
  </si>
  <si>
    <t>F      Shareholders or directors are intimate of the Company's directors</t>
  </si>
  <si>
    <t xml:space="preserve">                         Service</t>
  </si>
  <si>
    <t xml:space="preserve">Exhibition income </t>
  </si>
  <si>
    <t>Cost plus margin</t>
  </si>
  <si>
    <t xml:space="preserve">Based on nature of work, quantity and </t>
  </si>
  <si>
    <t xml:space="preserve">     periods of services</t>
  </si>
  <si>
    <t xml:space="preserve">The Company  has  significant  transaction  with  related  companies.  These  companies  are  related  through common shareholding </t>
  </si>
  <si>
    <t xml:space="preserve">      or co-shareholders or directorship.  Those  transaction  are determined  in  the normal  course  of business  as similar to other parties. </t>
  </si>
  <si>
    <t xml:space="preserve">      respectively were paid to Saha Cogen (Chonburi)  Public Company Limited,  a related company and sold to related and other companies.</t>
  </si>
  <si>
    <t xml:space="preserve">          Revenues (Continued)</t>
  </si>
  <si>
    <t xml:space="preserve">          Expenses (Continued)</t>
  </si>
  <si>
    <t>WIEN INTERNATIONAL CO., LTD.</t>
  </si>
  <si>
    <t>Trading</t>
  </si>
  <si>
    <t>Branch 2  Located  at 1 Moo 5, Suwannasorn Road, Tambon Non-si, Amphur Kabinburi, Prachinburi Province</t>
  </si>
  <si>
    <t xml:space="preserve">Branch 4  Located  at 196 Moo 11, Tambon Wangdan, Amphur Kabinburi, Prachinburi Province </t>
  </si>
  <si>
    <t xml:space="preserve">Branch 5  Located  at  269 Moo 15, Tambon Maekasa, Amphur Maesot, Tak Province </t>
  </si>
  <si>
    <t>String</t>
  </si>
  <si>
    <t>Window frame</t>
  </si>
  <si>
    <t>THAI TOMADO  CO., LTD.</t>
  </si>
  <si>
    <t>Car accessories</t>
  </si>
  <si>
    <t xml:space="preserve">       Employees benefits expenses</t>
  </si>
  <si>
    <t>Sale of real estate</t>
  </si>
  <si>
    <t xml:space="preserve"> Based on the servant determined</t>
  </si>
  <si>
    <t xml:space="preserve">Separate financial statements - </t>
  </si>
  <si>
    <t>cost method</t>
  </si>
  <si>
    <t>Land</t>
  </si>
  <si>
    <t>Development</t>
  </si>
  <si>
    <t xml:space="preserve">      Retchaburi</t>
  </si>
  <si>
    <t xml:space="preserve">      Sriracha</t>
  </si>
  <si>
    <t xml:space="preserve">      Lopburi</t>
  </si>
  <si>
    <t xml:space="preserve">      Chainat</t>
  </si>
  <si>
    <t xml:space="preserve">           Total</t>
  </si>
  <si>
    <t xml:space="preserve">      Net </t>
  </si>
  <si>
    <t xml:space="preserve">               Transfer</t>
  </si>
  <si>
    <t>Land and</t>
  </si>
  <si>
    <t>land development</t>
  </si>
  <si>
    <t>Assets under</t>
  </si>
  <si>
    <t xml:space="preserve">               Investment properties  - other land (net) </t>
  </si>
  <si>
    <t xml:space="preserve">               Total investment properties  </t>
  </si>
  <si>
    <t xml:space="preserve">                         Rental </t>
  </si>
  <si>
    <t xml:space="preserve">                        Cost of service</t>
  </si>
  <si>
    <t xml:space="preserve">Financial statements in which </t>
  </si>
  <si>
    <t xml:space="preserve">The principal actuarial basis assumptions as at reporting date : </t>
  </si>
  <si>
    <t xml:space="preserve">Discount rate </t>
  </si>
  <si>
    <t xml:space="preserve">Salary increase rate </t>
  </si>
  <si>
    <t>Employee turnover</t>
  </si>
  <si>
    <t xml:space="preserve">     *    Age-related scale</t>
  </si>
  <si>
    <t xml:space="preserve">the equity method is applied </t>
  </si>
  <si>
    <t>Box</t>
  </si>
  <si>
    <t xml:space="preserve">               Investment properties  - lease (net) </t>
  </si>
  <si>
    <t xml:space="preserve">Financial statements in which the equity method </t>
  </si>
  <si>
    <t>Bakery</t>
  </si>
  <si>
    <t>Spinning</t>
  </si>
  <si>
    <t xml:space="preserve">Goods research and </t>
  </si>
  <si>
    <t>Grewing gum</t>
  </si>
  <si>
    <t>construction</t>
  </si>
  <si>
    <t xml:space="preserve">                        Depreciation of construction </t>
  </si>
  <si>
    <t>The Company  and  its employees  have jointly  established  a  provident  fund  on May 30, 1990  in  accordance  with the</t>
  </si>
  <si>
    <t xml:space="preserve">At the rate in agreement applicable to </t>
  </si>
  <si>
    <t xml:space="preserve">     number of security guards, time and </t>
  </si>
  <si>
    <t>For the three months ended</t>
  </si>
  <si>
    <t xml:space="preserve">                    A  Shareholding by the Company/common shareholding </t>
  </si>
  <si>
    <t xml:space="preserve">                             agreements is the reciprocal contract which either of parties has to perform according to the condition in agreement</t>
  </si>
  <si>
    <t xml:space="preserve">                             at the agreed rate per sales price. </t>
  </si>
  <si>
    <t>Separate financial statements</t>
  </si>
  <si>
    <t>equity method is applied and</t>
  </si>
  <si>
    <t>KYOSHUN CO.,  LTD.</t>
  </si>
  <si>
    <t xml:space="preserve">     (Less) Provision for impairment loss</t>
  </si>
  <si>
    <t>The significant expenses analyzed by nature are as follows:</t>
  </si>
  <si>
    <t xml:space="preserve">     Paid - up share capital  </t>
  </si>
  <si>
    <t xml:space="preserve">Paid - up share capital </t>
  </si>
  <si>
    <t xml:space="preserve">Percentage of  investment </t>
  </si>
  <si>
    <t>O.C.C PLC.</t>
  </si>
  <si>
    <t xml:space="preserve">     Add  Unrealized gain (loss) from adjust fair value</t>
  </si>
  <si>
    <t xml:space="preserve">         Purchases</t>
  </si>
  <si>
    <t xml:space="preserve">         Amortization </t>
  </si>
  <si>
    <t>- 14 -</t>
  </si>
  <si>
    <t>- 15 -</t>
  </si>
  <si>
    <t>- 21 -</t>
  </si>
  <si>
    <t>Financial statements in which the equity method</t>
  </si>
  <si>
    <t xml:space="preserve">SUN 108 CO., LTD. </t>
  </si>
  <si>
    <t xml:space="preserve">WINSOR PARK AND GOLF  </t>
  </si>
  <si>
    <t xml:space="preserve">          CLUB CO., LTD. </t>
  </si>
  <si>
    <t>Cost :</t>
  </si>
  <si>
    <t>Net book value</t>
  </si>
  <si>
    <t>December 31,</t>
  </si>
  <si>
    <t>Computer software</t>
  </si>
  <si>
    <t>LION CORPORATION (JAPAN)</t>
  </si>
  <si>
    <t>- 13 -</t>
  </si>
  <si>
    <t xml:space="preserve">(Unit : Baht) </t>
  </si>
  <si>
    <t>Financial statements in which the</t>
  </si>
  <si>
    <t>F  Shareholders or directors are intimate of the Company's directors</t>
  </si>
  <si>
    <t xml:space="preserve">     Total investment in associated companies </t>
  </si>
  <si>
    <t xml:space="preserve">     Segment liabilities</t>
  </si>
  <si>
    <t xml:space="preserve">     Non-segment liabilities</t>
  </si>
  <si>
    <t xml:space="preserve">     Total liabilities</t>
  </si>
  <si>
    <t>Facility income</t>
  </si>
  <si>
    <t>INTERNATIONAL LABORATORIES CORP., LTD.</t>
  </si>
  <si>
    <t>THAI KAMAYA CO., LTD.</t>
  </si>
  <si>
    <t>SIAM DCM CO., LTD.</t>
  </si>
  <si>
    <t>Rent and services</t>
  </si>
  <si>
    <t>Company names</t>
  </si>
  <si>
    <t>Company  names</t>
  </si>
  <si>
    <t xml:space="preserve">          Assets/Liabilities</t>
  </si>
  <si>
    <t>Guarantee income</t>
  </si>
  <si>
    <t>Electricity and steam income</t>
  </si>
  <si>
    <t>Royalties income</t>
  </si>
  <si>
    <t>Consulting income</t>
  </si>
  <si>
    <t>Rental income</t>
  </si>
  <si>
    <t>Water income</t>
  </si>
  <si>
    <t>Dividend income</t>
  </si>
  <si>
    <t>Other income</t>
  </si>
  <si>
    <t xml:space="preserve">               Total investment - other companies</t>
  </si>
  <si>
    <t xml:space="preserve">                    B  Directorship</t>
  </si>
  <si>
    <t xml:space="preserve">     Total investment in securities available for sales - related parties</t>
  </si>
  <si>
    <t xml:space="preserve">     Total general investment - related parties</t>
  </si>
  <si>
    <t xml:space="preserve">                     Total investment - related parties</t>
  </si>
  <si>
    <t>THAI NAXIS CO., LTD.</t>
  </si>
  <si>
    <t>A, B</t>
  </si>
  <si>
    <t>Accumulated amortization of expenses</t>
  </si>
  <si>
    <t>String, weave</t>
  </si>
  <si>
    <t>Women's wear</t>
  </si>
  <si>
    <t xml:space="preserve">Type of </t>
  </si>
  <si>
    <t>business</t>
  </si>
  <si>
    <t>Cosmetic</t>
  </si>
  <si>
    <t>Sock</t>
  </si>
  <si>
    <t>Sport ware</t>
  </si>
  <si>
    <t>Transportation</t>
  </si>
  <si>
    <t>Glass</t>
  </si>
  <si>
    <t>Direct sale</t>
  </si>
  <si>
    <t xml:space="preserve"> </t>
  </si>
  <si>
    <t xml:space="preserve">       (THAILAND) CO., LTD.</t>
  </si>
  <si>
    <t>SUNLOTS ENTERPRISE</t>
  </si>
  <si>
    <t xml:space="preserve">          FACTORING  PLC.</t>
  </si>
  <si>
    <t>THAI MEDICAL CENTER  PLC.</t>
  </si>
  <si>
    <t xml:space="preserve">          SERVICE  PLC.</t>
  </si>
  <si>
    <t>Socks</t>
  </si>
  <si>
    <t>Cotton towels</t>
  </si>
  <si>
    <t>Medicines</t>
  </si>
  <si>
    <t>Insurance</t>
  </si>
  <si>
    <t xml:space="preserve">     Total</t>
  </si>
  <si>
    <t xml:space="preserve">     (Less)  Provision for impairment loss</t>
  </si>
  <si>
    <t xml:space="preserve">       PUBLIC COMPANY </t>
  </si>
  <si>
    <t xml:space="preserve">THAI TORE TEXTILEMILLED </t>
  </si>
  <si>
    <t xml:space="preserve">SAHA UNION PUBLIC </t>
  </si>
  <si>
    <t xml:space="preserve">UNION PIONEER PUBLIC </t>
  </si>
  <si>
    <t xml:space="preserve">NATION MULTIMEDIA GROUP </t>
  </si>
  <si>
    <t xml:space="preserve">       LIMITED</t>
  </si>
  <si>
    <t xml:space="preserve">     Total investment in securities available for sales - other companies</t>
  </si>
  <si>
    <t>Advertising</t>
  </si>
  <si>
    <t>development</t>
  </si>
  <si>
    <t>Leather</t>
  </si>
  <si>
    <t>Leasing</t>
  </si>
  <si>
    <t>Milk</t>
  </si>
  <si>
    <t>Label</t>
  </si>
  <si>
    <t>Sauce</t>
  </si>
  <si>
    <t xml:space="preserve">HIRAISEIMITSU </t>
  </si>
  <si>
    <t>Broker</t>
  </si>
  <si>
    <t xml:space="preserve">SIAM TREE DEVELOPMENT </t>
  </si>
  <si>
    <t xml:space="preserve">          CO., LTD.</t>
  </si>
  <si>
    <t xml:space="preserve">SIAM COMMERCIAL </t>
  </si>
  <si>
    <t xml:space="preserve">THAI HERBAL PRODUCTS </t>
  </si>
  <si>
    <t xml:space="preserve">IMPERIAL TECHNOLOGY </t>
  </si>
  <si>
    <t xml:space="preserve">          MANAGEMENT </t>
  </si>
  <si>
    <t xml:space="preserve">          (THAILAND) CO., LTD.</t>
  </si>
  <si>
    <t xml:space="preserve">KHON KAEN VITHES SUKSA </t>
  </si>
  <si>
    <t>School</t>
  </si>
  <si>
    <t xml:space="preserve">SIAM I - LOGISTICS </t>
  </si>
  <si>
    <t xml:space="preserve">     Total general investment - other companies</t>
  </si>
  <si>
    <t>SAHA PATHANA INTER - HOLDING PUBLIC COMPANY LIMITED</t>
  </si>
  <si>
    <t>NOTES TO FINANCIAL STATEMENTS</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</si>
  <si>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</si>
  <si>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</si>
  <si>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</si>
  <si>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</si>
  <si>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</si>
  <si>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</si>
  <si>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</si>
  <si>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</si>
  <si>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</si>
  <si>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</si>
  <si>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</si>
  <si>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</si>
  <si>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</si>
  <si>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</si>
  <si>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</si>
  <si>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</si>
  <si>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</si>
  <si>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</si>
  <si>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</si>
  <si>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</si>
  <si>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</si>
  <si>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</si>
  <si>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</si>
  <si>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ERAWAN TEXTILE CO., LTD.</t>
  </si>
  <si>
    <t>MCT HOLDING CO., LTD.</t>
  </si>
  <si>
    <t>S. APPAREL CO., LTD.</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</si>
  <si>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</si>
  <si>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</si>
  <si>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</si>
  <si>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</si>
  <si>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</si>
  <si>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</si>
  <si>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</si>
  <si>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</si>
  <si>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</si>
  <si>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</si>
  <si>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</si>
  <si>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Rubber glove</t>
  </si>
  <si>
    <t>CHAMP ACE CO., LTD.</t>
  </si>
  <si>
    <t>T.U.C ELASTIC CO., LTD.</t>
  </si>
  <si>
    <t>Power net</t>
  </si>
  <si>
    <t>SAHAPAT REAL ESTATE CO., LTD.</t>
  </si>
  <si>
    <t>Property developer</t>
  </si>
  <si>
    <t>K.R.S. LOGISTICS CO., LTD.</t>
  </si>
  <si>
    <t>Logistic</t>
  </si>
  <si>
    <t>BANGKOK RUBBER PLC.</t>
  </si>
  <si>
    <t>BOUTIQUE NEWCITY PLC.</t>
  </si>
  <si>
    <t>PAN ASIA FOOTWEAR PLC.</t>
  </si>
  <si>
    <t>Total</t>
  </si>
  <si>
    <t xml:space="preserve">       PUBLIC COMPANY LIMITED</t>
  </si>
  <si>
    <t>GENERAL GLASS CO., LTD.</t>
  </si>
  <si>
    <t>A, B, E, F</t>
  </si>
  <si>
    <t>A, B, C, E, F</t>
  </si>
  <si>
    <t>A, E, F</t>
  </si>
  <si>
    <t>A, F</t>
  </si>
  <si>
    <t>A, B, F</t>
  </si>
  <si>
    <t>THAI MONSTER CO., LTD.</t>
  </si>
  <si>
    <t>THAI SHIKIBO CO., LTD.</t>
  </si>
  <si>
    <t>RACHA UCHINO CO., LTD.</t>
  </si>
  <si>
    <t>THAI STAFLEX CO., LTD.</t>
  </si>
  <si>
    <t>THAI ARAI CO., LTD.</t>
  </si>
  <si>
    <t>THAI LOTTE CO., LTD.</t>
  </si>
  <si>
    <t>TREASURE HILLS CO., LTD.</t>
  </si>
  <si>
    <t>Other companies</t>
  </si>
  <si>
    <t>The Company has no policy to hold financial instruments for speculation and trading.</t>
  </si>
  <si>
    <t>Financial statements in which the equity</t>
  </si>
  <si>
    <t>Type  of business</t>
  </si>
  <si>
    <t>Paid-up capital</t>
  </si>
  <si>
    <t xml:space="preserve">Financial statements in which the </t>
  </si>
  <si>
    <t>of investment</t>
  </si>
  <si>
    <t>equity method is applied</t>
  </si>
  <si>
    <t>JANOME (THAILAND) CO., LTD.</t>
  </si>
  <si>
    <t>SIAM  AUTOBACS CO., LTD.</t>
  </si>
  <si>
    <t>Associated companies</t>
  </si>
  <si>
    <t>PAN LAND CO., LTD.</t>
  </si>
  <si>
    <t>K.T.Y INDUSTRY CO., LTD.</t>
  </si>
  <si>
    <t>THAI GUNZE CO., LTD.</t>
  </si>
  <si>
    <t>UNILEASE CO., LTD.</t>
  </si>
  <si>
    <t>THAI TAKAYA CO., LTD.</t>
  </si>
  <si>
    <t>DAIRY THAI CO., LTD.</t>
  </si>
  <si>
    <t>UNITED UTILITY CO., LTD.</t>
  </si>
  <si>
    <t>BOONRAVEE CO., LTD.</t>
  </si>
  <si>
    <t>SAHA SEREN CO., LTD.</t>
  </si>
  <si>
    <t>SAHA SEHWA CO., LTD.</t>
  </si>
  <si>
    <t>NUBOON CO., LTD.</t>
  </si>
  <si>
    <t>UNION FROST CO., LTD.</t>
  </si>
  <si>
    <t>BANGKOK CLUB CO., LTD.</t>
  </si>
  <si>
    <t>NOBLE PLACE CO., LTD.</t>
  </si>
  <si>
    <t>AMATA CITY CO., LTD.</t>
  </si>
  <si>
    <t>(Unit : Baht)</t>
  </si>
  <si>
    <t>Construction</t>
  </si>
  <si>
    <t>TOYO TEXTILE THAI CO., LTD.</t>
  </si>
  <si>
    <t>Sole</t>
  </si>
  <si>
    <t>Spinning, Dyeing</t>
  </si>
  <si>
    <t>Leather shoes</t>
  </si>
  <si>
    <t>Men's inner</t>
  </si>
  <si>
    <t xml:space="preserve">A, F </t>
  </si>
  <si>
    <t>Auto part</t>
  </si>
  <si>
    <t>Ball</t>
  </si>
  <si>
    <t xml:space="preserve">SAMPAN TRAMITR CO., LTD. </t>
  </si>
  <si>
    <t>Plastic</t>
  </si>
  <si>
    <t>Coffee can</t>
  </si>
  <si>
    <t>A, E ,F</t>
  </si>
  <si>
    <t>SRIRACHA AVEATION CO., LTD.</t>
  </si>
  <si>
    <t>THAI OZUKA CO., LTD.</t>
  </si>
  <si>
    <t>Total commitment</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</si>
  <si>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</si>
  <si>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</si>
  <si>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</si>
  <si>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</si>
  <si>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</si>
  <si>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</si>
  <si>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</si>
  <si>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</si>
  <si>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</si>
  <si>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 xml:space="preserve">          Note : Relationship</t>
  </si>
  <si>
    <t>D  Loan given by the Company</t>
  </si>
  <si>
    <t>E  Inter - company trading</t>
  </si>
  <si>
    <t xml:space="preserve">                    C  Guaranteed by the Company</t>
  </si>
  <si>
    <t>(%)</t>
  </si>
  <si>
    <t>Distributor</t>
  </si>
  <si>
    <t>Clothes</t>
  </si>
  <si>
    <t>Golf course</t>
  </si>
  <si>
    <t xml:space="preserve">       COMPANY LIMITED</t>
  </si>
  <si>
    <t>Product  lace</t>
  </si>
  <si>
    <t>Environment</t>
  </si>
  <si>
    <t>Spandex</t>
  </si>
  <si>
    <t xml:space="preserve">          Expenses</t>
  </si>
  <si>
    <t>Cost of electricity and steam</t>
  </si>
  <si>
    <t>Security expense</t>
  </si>
  <si>
    <t>Waste water treatment</t>
  </si>
  <si>
    <t>Water filtration expenses</t>
  </si>
  <si>
    <t>Analysis water expenses</t>
  </si>
  <si>
    <t>Other expenses</t>
  </si>
  <si>
    <t>Insurance premium</t>
  </si>
  <si>
    <t xml:space="preserve">     Property, plant and equipment </t>
  </si>
  <si>
    <t xml:space="preserve">     Net profit </t>
  </si>
  <si>
    <t>1</t>
  </si>
  <si>
    <t>2</t>
  </si>
  <si>
    <t>3</t>
  </si>
  <si>
    <t>4</t>
  </si>
  <si>
    <t xml:space="preserve">                 -</t>
  </si>
  <si>
    <t>5</t>
  </si>
  <si>
    <t>6</t>
  </si>
  <si>
    <t>7</t>
  </si>
  <si>
    <t>8</t>
  </si>
  <si>
    <t xml:space="preserve">           </t>
  </si>
  <si>
    <t>16</t>
  </si>
  <si>
    <t>17</t>
  </si>
  <si>
    <t>18</t>
  </si>
  <si>
    <t>19</t>
  </si>
  <si>
    <t>20</t>
  </si>
  <si>
    <t>21</t>
  </si>
  <si>
    <t>22</t>
  </si>
  <si>
    <t>23</t>
  </si>
  <si>
    <t>24</t>
  </si>
  <si>
    <t>25</t>
  </si>
  <si>
    <t>26</t>
  </si>
  <si>
    <t>27</t>
  </si>
  <si>
    <t>28</t>
  </si>
  <si>
    <t>29</t>
  </si>
  <si>
    <t>30</t>
  </si>
  <si>
    <t>31</t>
  </si>
  <si>
    <t>32</t>
  </si>
  <si>
    <t>33</t>
  </si>
  <si>
    <t>36</t>
  </si>
  <si>
    <t>37</t>
  </si>
  <si>
    <t>38</t>
  </si>
  <si>
    <t>39</t>
  </si>
  <si>
    <t>Embroidery</t>
  </si>
  <si>
    <t>Land development expenses</t>
  </si>
  <si>
    <t>1.  GENERAL INFORMATION</t>
  </si>
  <si>
    <t>EASTERN RUBBER CO., LTD.</t>
  </si>
  <si>
    <t>Pricing policy</t>
  </si>
  <si>
    <t xml:space="preserve">          Revenues</t>
  </si>
  <si>
    <t>0.5 - 1% of guarantee</t>
  </si>
  <si>
    <t>Electricity price not exceed selling price of</t>
  </si>
  <si>
    <t xml:space="preserve">     Provincial Electricity Authority </t>
  </si>
  <si>
    <t xml:space="preserve">Steam price not less than purchasing price </t>
  </si>
  <si>
    <t xml:space="preserve">    of Saha Cogen (Chonburi) Plc.</t>
  </si>
  <si>
    <t>At agreed rate reference to service nature</t>
  </si>
  <si>
    <t>Based on location and cost of investment</t>
  </si>
  <si>
    <t xml:space="preserve">Not exceed selling price of Provincial </t>
  </si>
  <si>
    <t xml:space="preserve">    Waterworks Authority</t>
  </si>
  <si>
    <t xml:space="preserve">At the rate in agreement by considering </t>
  </si>
  <si>
    <t xml:space="preserve">    from service nature, amount, periods </t>
  </si>
  <si>
    <t xml:space="preserve">    and cost of service</t>
  </si>
  <si>
    <t>J&amp;P (THAILAND) CO.,LTD.</t>
  </si>
  <si>
    <t>March 31, 2014</t>
  </si>
  <si>
    <t>March 31,</t>
  </si>
  <si>
    <t xml:space="preserve">      same of the Company. Nevertheless, the Company is unable to adjust the effects to investments in those associated companies. Since the Company has no authority in commanding those associated companies to have financial statements reviewed quarterly. </t>
  </si>
  <si>
    <t>Sepatate financial statements</t>
  </si>
  <si>
    <t>For three months ended</t>
  </si>
  <si>
    <t>4.  CASH AND CASH EQUIVALENTS</t>
  </si>
  <si>
    <t>-5-</t>
  </si>
  <si>
    <t xml:space="preserve">5.  TRADE AND OTHER RECEIVABLES - RELATED PARTIES </t>
  </si>
  <si>
    <t>6.  TRADE AND OTHER RECEIVABLES - OTHERS</t>
  </si>
  <si>
    <t>- 19 -</t>
  </si>
  <si>
    <t>18.  PROVIDENT FUND</t>
  </si>
  <si>
    <t>19.  LEGAL RESERVE</t>
  </si>
  <si>
    <t>20. GENERAL RESERVE</t>
  </si>
  <si>
    <t>21. INCOME TAX</t>
  </si>
  <si>
    <t xml:space="preserve">22. EXPENSES ANALYZED BY NATURE </t>
  </si>
  <si>
    <t>23. CAPITAL MANAGEMENT</t>
  </si>
  <si>
    <t>24.  DIRECTORS' REMUNERATION</t>
  </si>
  <si>
    <t xml:space="preserve">25.  MANAGEMENT BENEFIT EXPENSE </t>
  </si>
  <si>
    <t>26.  COMMITMENT AND CONTINGENT LIABILITIES</t>
  </si>
  <si>
    <t xml:space="preserve">        26.1  The Company has commitment  which presented  in the  financial statements  in which  the equity method  is applied  and</t>
  </si>
  <si>
    <t xml:space="preserve">                 26.1.1  The Company  has commitment  for letter  of  guarantee  issuance  by a  commercial  bank  for electricity  usage to</t>
  </si>
  <si>
    <t xml:space="preserve">                 26.1.2  The Company entered into an agreement for using trademark for consumer products with a foreign company. This</t>
  </si>
  <si>
    <t xml:space="preserve">                 26.1.3  The Company made an agreement  to purchase electricity current  from an affiliated company for 15 years in order</t>
  </si>
  <si>
    <t>A,B,D</t>
  </si>
  <si>
    <t xml:space="preserve">     A   Shareholding by the Company/common shareholding </t>
  </si>
  <si>
    <t xml:space="preserve">     B   Directorship</t>
  </si>
  <si>
    <t xml:space="preserve">     C   Guaranteed by the Company</t>
  </si>
  <si>
    <t>D   Loan given by the Company</t>
  </si>
  <si>
    <t>E    Inter - company trading</t>
  </si>
  <si>
    <t xml:space="preserve">F    Shareholders or directors are intimate of </t>
  </si>
  <si>
    <t xml:space="preserve">          the Company's directors</t>
  </si>
  <si>
    <t>8.  INVESTMENTS IN ASSOCIATED COMPANIES</t>
  </si>
  <si>
    <t xml:space="preserve">   8.1  Investments in associated companies - using by equity method</t>
  </si>
  <si>
    <t>8.  INVESTMENTS  IN ASSOCIATED COMPANIES (CONTINUED)</t>
  </si>
  <si>
    <t>9.  INVESTMENTS IN RELATED PARTIES</t>
  </si>
  <si>
    <t xml:space="preserve">     9.1  Investments in securities available for sales</t>
  </si>
  <si>
    <t>9</t>
  </si>
  <si>
    <t>10</t>
  </si>
  <si>
    <t>11</t>
  </si>
  <si>
    <t>12</t>
  </si>
  <si>
    <t>13</t>
  </si>
  <si>
    <t>14</t>
  </si>
  <si>
    <t xml:space="preserve">     9.2  General investments</t>
  </si>
  <si>
    <t>15</t>
  </si>
  <si>
    <t>34</t>
  </si>
  <si>
    <t>35</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</si>
  <si>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</si>
  <si>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</si>
  <si>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</si>
  <si>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</si>
  <si>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</si>
  <si>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</si>
  <si>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</si>
  <si>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</si>
  <si>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</si>
  <si>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</si>
  <si>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</si>
  <si>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</si>
  <si>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</si>
  <si>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</si>
  <si>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</si>
  <si>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</si>
  <si>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</si>
  <si>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</si>
  <si>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</si>
  <si>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</si>
  <si>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</si>
  <si>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</si>
  <si>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</si>
  <si>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</si>
  <si>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</si>
  <si>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</si>
  <si>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</si>
  <si>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</si>
  <si>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</si>
  <si>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</si>
  <si>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</si>
  <si>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</si>
  <si>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</si>
  <si>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</si>
  <si>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</si>
  <si>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</si>
  <si>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</si>
  <si>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</si>
  <si>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</si>
  <si>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</si>
  <si>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</si>
  <si>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</si>
  <si>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</si>
  <si>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</si>
  <si>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</si>
  <si>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</si>
  <si>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</si>
  <si>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</si>
  <si>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</si>
  <si>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</si>
  <si>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</si>
  <si>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</si>
  <si>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</si>
  <si>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</si>
  <si>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</si>
  <si>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</si>
  <si>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</si>
  <si>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</si>
  <si>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</si>
  <si>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</si>
  <si>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PT. TRINITY LUXTRO APPAREL</t>
  </si>
  <si>
    <t>AMIS DU MONDE SARL</t>
  </si>
  <si>
    <t>100</t>
  </si>
  <si>
    <t>101</t>
  </si>
  <si>
    <t>102</t>
  </si>
  <si>
    <t>A, B, D</t>
  </si>
  <si>
    <t xml:space="preserve"> - 7 -</t>
  </si>
  <si>
    <t>9.  INVESTMENTS IN RELATED PARTIES (CONTINUED)</t>
  </si>
  <si>
    <t>- 9 -</t>
  </si>
  <si>
    <t>10. OTHER  LONG-TERM INVESTMENTS</t>
  </si>
  <si>
    <t xml:space="preserve">      10.1  Investments in securities available for sales</t>
  </si>
  <si>
    <t xml:space="preserve">      10.2  General investment </t>
  </si>
  <si>
    <t>2014</t>
  </si>
  <si>
    <t xml:space="preserve">10. OTHER  LONG- ERM INVESTMENTS (CONTINUED) </t>
  </si>
  <si>
    <t>11.  REAL ESTATE FOR SALE</t>
  </si>
  <si>
    <t xml:space="preserve">12.  INVESTMENT PROPERTIES </t>
  </si>
  <si>
    <t>12.  INVESTMENT PROPERTIES (CONTINUED)</t>
  </si>
  <si>
    <t xml:space="preserve">13.  PROPERTY, PLANT AND EQUIPMENT </t>
  </si>
  <si>
    <t xml:space="preserve">14.  INTANGIBLE ASSETS </t>
  </si>
  <si>
    <t>15. BANK OVERDRAFTS AND LOANS FROM FINANCIAL INSTITUTIONS</t>
  </si>
  <si>
    <t xml:space="preserve">16.  LONG-TERM LOANS </t>
  </si>
  <si>
    <t>17.  EMPLOYEE BENEFITS OBLIGATION</t>
  </si>
  <si>
    <t>17.  EMPLOYEE BENEFITS OBLIGATION (CONTINUED)</t>
  </si>
  <si>
    <t>0-13*</t>
  </si>
  <si>
    <t>TMO2008**</t>
  </si>
  <si>
    <t xml:space="preserve">                              Management Public Company Limited  in  the  amount  of  Baht 1,900,000.00 respectively.</t>
  </si>
  <si>
    <t>- 18 -</t>
  </si>
  <si>
    <t xml:space="preserve"> - 28 -</t>
  </si>
  <si>
    <t xml:space="preserve">         </t>
  </si>
  <si>
    <t xml:space="preserve">     2.2  Financial reporting standards became effective in the current accounting period</t>
  </si>
  <si>
    <t>Impairment of Assets</t>
  </si>
  <si>
    <t xml:space="preserve">     2.2  Financial reporting standards became effective in the current accounting period (Continued)</t>
  </si>
  <si>
    <t>The management of the Company has assessed the effects of the above accounting standards, financial reporting standards,</t>
  </si>
  <si>
    <t xml:space="preserve">    standing interpretations and financial reporting interpretations that they will have no significant impacts on the financial statements.</t>
  </si>
  <si>
    <t xml:space="preserve">      2.3   Accounting standards that will be effective in the future</t>
  </si>
  <si>
    <t xml:space="preserve">     Investment in related parties</t>
  </si>
  <si>
    <t>BNC REAL ESTATE CO., LTD.</t>
  </si>
  <si>
    <t xml:space="preserve">      notes  due  at  call  at  the   interest  rate of MLR per annum without collateral.  </t>
  </si>
  <si>
    <t>The management of the Company has assessed and deemed that the above financial reporting standards are not relevant</t>
  </si>
  <si>
    <t xml:space="preserve">    to the business of the Company.</t>
  </si>
  <si>
    <t>Mortality</t>
  </si>
  <si>
    <t xml:space="preserve">     ** Thailand TMO2008</t>
  </si>
  <si>
    <t>26.  COMMITMENT AND CONTINGENT LIABILITIES (CONTINUED)</t>
  </si>
  <si>
    <t>27. TRANSACTION WITH RELATED PARTIES</t>
  </si>
  <si>
    <t>27. TRANSACTION WITH RELATED PARTIES (CONTINUED)</t>
  </si>
  <si>
    <t>28.  SEGMENT FINANCIAL INFORMATION</t>
  </si>
  <si>
    <t>28. SEGMENT FINANCIAL INFORMATION (CONTINUED)</t>
  </si>
  <si>
    <t>29. FINANCIAL  INSTRUMENTS  DISCLOSURE</t>
  </si>
  <si>
    <t xml:space="preserve">      29.1  Accounting policies</t>
  </si>
  <si>
    <t xml:space="preserve">      29.2  Management Risk</t>
  </si>
  <si>
    <t xml:space="preserve">      29.3  Interest Rate Risk</t>
  </si>
  <si>
    <t xml:space="preserve">      29.4  Credit Risk</t>
  </si>
  <si>
    <t xml:space="preserve">       29.5  Exchange rate Risk</t>
  </si>
  <si>
    <t xml:space="preserve">      29.6  Fair value of Financial instruments</t>
  </si>
  <si>
    <t>31.  INTERIM FINANCIAL STATEMENTS APPROVAL</t>
  </si>
  <si>
    <t>Property</t>
  </si>
  <si>
    <t>Garment merchandise</t>
  </si>
  <si>
    <t>Selling merchandise</t>
  </si>
  <si>
    <t>Export merchandise</t>
  </si>
  <si>
    <t xml:space="preserve">     Net profit (loss) </t>
  </si>
  <si>
    <t xml:space="preserve">                    The Company in the investment business, rent and services, industrial park and goods distribution which operates in the geographic area in Thailand. Therefore, the performance </t>
  </si>
  <si>
    <t xml:space="preserve">        of each segment of the report are summarized as follows :</t>
  </si>
  <si>
    <t xml:space="preserve">                    Operating Segments is presenting the perspective of administrators to segment reporting. The data segments based on  internal data reported to the authorities maximum </t>
  </si>
  <si>
    <t xml:space="preserve">        operational decisions of the company regularly.   </t>
  </si>
  <si>
    <t>(Baht : Thousand)</t>
  </si>
  <si>
    <t>7.   SHORT - TERM LOANS TO RELATED PARTIES</t>
  </si>
  <si>
    <t xml:space="preserve">                      Total</t>
  </si>
  <si>
    <t xml:space="preserve">Total </t>
  </si>
  <si>
    <r>
      <t xml:space="preserve">               The significant amount recognized in statements of comprehensive income of the Company from investment propertie</t>
    </r>
    <r>
      <rPr>
        <sz val="16"/>
        <color indexed="8"/>
        <rFont val="Angsana New"/>
        <family val="1"/>
      </rPr>
      <t xml:space="preserve">s for three months  </t>
    </r>
  </si>
  <si>
    <t xml:space="preserve">      15.1  Bank overdrafts</t>
  </si>
  <si>
    <t xml:space="preserve">      15.2  Loans from banks</t>
  </si>
  <si>
    <t>- 12 -</t>
  </si>
  <si>
    <t xml:space="preserve">       since most of trade accounts receivable  connected with the company for a long time. The Company's  management </t>
  </si>
  <si>
    <t xml:space="preserve">       believes that there is no risk from debt payment of trade accounts receivable.</t>
  </si>
  <si>
    <t>March 31, 2015</t>
  </si>
  <si>
    <t>December 31, 2014</t>
  </si>
  <si>
    <t>Trade and other receivables - related parties as at  March 31, 2015 and December 31, 2014 are as follows :</t>
  </si>
  <si>
    <t>Trade accounts receivable - related parties which reclassified by aging as at March 31, 2015 and December 31, 2014</t>
  </si>
  <si>
    <t>Trade and other receivables - others as at March 31, 2015 and December 31, 2014 are as follows :</t>
  </si>
  <si>
    <t>Other receivables which reclassified by aging as at March 31, 2015 and December 31, 2014 are as follows :</t>
  </si>
  <si>
    <t>Over 12 months</t>
  </si>
  <si>
    <t>(Less)  Allowance for doubtful accounts</t>
  </si>
  <si>
    <t xml:space="preserve">As at March 31, 2015, the Company has loans to BNC REAL ESTATE CO., LTD. in the form of promissory  </t>
  </si>
  <si>
    <t>Housing service</t>
  </si>
  <si>
    <t>KHR 2,000,000</t>
  </si>
  <si>
    <t>USD 1,200</t>
  </si>
  <si>
    <t xml:space="preserve">PT. DYNIC TEXTILE PRESTIGE </t>
  </si>
  <si>
    <t>Air bag</t>
  </si>
  <si>
    <t>A, C</t>
  </si>
  <si>
    <t>K.P. SOFT CO.,LTD.</t>
  </si>
  <si>
    <t>Computer Service</t>
  </si>
  <si>
    <t>NIPPON TEI SATO CO.,LTD.</t>
  </si>
  <si>
    <t>Restaurant</t>
  </si>
  <si>
    <t>TIGER MK LOGISTICS (MYANMAR)</t>
  </si>
  <si>
    <t>103</t>
  </si>
  <si>
    <t>104</t>
  </si>
  <si>
    <t>EUR 1,200</t>
  </si>
  <si>
    <t>USD 5,000</t>
  </si>
  <si>
    <t>USD  300</t>
  </si>
  <si>
    <t>2015</t>
  </si>
  <si>
    <t>-</t>
  </si>
  <si>
    <t xml:space="preserve">       12.1  Investment properties - other land shown as financial statements  as at  March 31, 2015 and December 31, 2014 are details as follows : </t>
  </si>
  <si>
    <t xml:space="preserve"> As at March 31, 2015</t>
  </si>
  <si>
    <t>As at December 31, 2014</t>
  </si>
  <si>
    <t xml:space="preserve">                Fair value of investment properties - other lands as at March 31, 2015 which were appraised by the independent appraiser amounted to Baht</t>
  </si>
  <si>
    <t xml:space="preserve">       12.2  Investment properties - lease shown as financial statements as at  March 31, 2015 and December 31, 2014 are details as follows : </t>
  </si>
  <si>
    <t xml:space="preserve">                As at December 31, 2014</t>
  </si>
  <si>
    <t xml:space="preserve">                As at March 31, 2015</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</si>
</sst>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_(&quot;$&quot;* #,##0_);_(&quot;$&quot;* \(#,##0\);_(&quot;$&quot;* &quot;-&quot;_);_(@_)"/>
    <numFmt numFmtId="192" formatCode="_(* #,##0.00_);_(* \(#,##0.00\);_(* &quot;-&quot;??_);_(@_)"/>
    <numFmt numFmtId="193" formatCode="#,##0_);[Red]\(#,##0.00\)"/>
    <numFmt numFmtId="194" formatCode="#,##0.00_);[Black]\(#,##0.00\)\ "/>
    <numFmt numFmtId="195" formatCode="#,##0_);[Black]\(#,##0\)"/>
    <numFmt numFmtId="196" formatCode="#,##0\);\(#,##0\)"/>
    <numFmt numFmtId="197" formatCode="#,##0\ ;[Red]\(#,##0\)"/>
    <numFmt numFmtId="198" formatCode="#,##0.00\ ;[Red]\(#,##0.00\)"/>
    <numFmt numFmtId="199" formatCode="#,##0.00_);[Red]\(#,##0.0\)"/>
    <numFmt numFmtId="200" formatCode="#,##0.00\ ;\(#,##0.00\)"/>
    <numFmt numFmtId="201" formatCode="#,##0.00_);[Blue]\(#,##0.00\)"/>
    <numFmt numFmtId="202" formatCode="#,##0_);[Blue]\(#,##0\)"/>
    <numFmt numFmtId="203" formatCode="##,##0.00_);\(#,##0.00\)"/>
    <numFmt numFmtId="204" formatCode="_-* #,##0_-;\-* #,##0_-;_-* &quot;-&quot;??_-;_-@_-"/>
    <numFmt numFmtId="205" formatCode="##,##0_);\(#,##0\)"/>
    <numFmt numFmtId="206" formatCode="###0.00_);[Red]\(###0.00\)"/>
    <numFmt numFmtId="207" formatCode="#,##0;\(#,##0\)"/>
    <numFmt numFmtId="208" formatCode="#,##0.00;\(#,##0.00\)"/>
    <numFmt numFmtId="209" formatCode="##,##0.00_)"/>
    <numFmt numFmtId="210" formatCode="#,##0.00_);[Black]\(#,##0.00\)"/>
    <numFmt numFmtId="211" formatCode="#,##0.00;[Red]#,##0.00"/>
    <numFmt numFmtId="212" formatCode="#,##0;\(#,##0.00\)"/>
    <numFmt numFmtId="213" formatCode="#,##0.00_);[Red]\(#,##0.0000\)"/>
    <numFmt numFmtId="214" formatCode="#,##0.00_);[Blue]\(#,##0.0000\)"/>
    <numFmt numFmtId="215" formatCode="#,##0.00\ ;\(#,##0.00.00\)"/>
    <numFmt numFmtId="216" formatCode="_(* #,##0.00_);_(* \(#,##0.00\);0.00_);_(@_)"/>
    <numFmt numFmtId="217" formatCode="_(* #,##0.00_);_(* \(#,##0.00\);_(* &quot;-           &quot;_);_(@_)"/>
    <numFmt numFmtId="218" formatCode="_(* #,##0_);_(* \(#,##0\)"/>
    <numFmt numFmtId="219" formatCode="_-* #,##0.00_-;\(#,##0.00\)"/>
    <numFmt numFmtId="220" formatCode="_-* #,##0.00_-;\(#,##0.00\);_-* \-??_-;_-@_-"/>
    <numFmt numFmtId="221" formatCode="#,##0_);\(#,###\)"/>
    <numFmt numFmtId="222" formatCode="##,##0.00_)\ ;\(#,##0.00\)"/>
    <numFmt numFmtId="223" formatCode="#,##0.00_ ;\(#,##0.00\)\ "/>
    <numFmt numFmtId="224" formatCode="_-* #,##0.000_-;\-* #,##0.000_-;_-* &quot;-&quot;???_-;_-@_-"/>
    <numFmt numFmtId="225" formatCode="_-* #,##0.00_-;\-* #,##0.00_-"/>
    <numFmt numFmtId="226" formatCode="_-* #,##0.00_-;\-* #,##0.00_-;0.00_-"/>
    <numFmt numFmtId="227" formatCode="_-* #,##0.00_-;\-* #,##0.00_-;_-* &quot;-&quot;??_-_-_-_-_-_-_-;_-@_-"/>
    <numFmt numFmtId="228" formatCode="_-* #,##0.000_-;\-* #,##0.000_-;_-* &quot;-&quot;??_-;_-@_-"/>
    <numFmt numFmtId="229" formatCode="#,##0.00_);\(#,##0.00\)"/>
    <numFmt numFmtId="230" formatCode="_-* #,##0.00_-;\(#,##0.00\);0.00_-"/>
    <numFmt numFmtId="231" formatCode="#,##0.00_);\(#,##0.0000\)"/>
    <numFmt numFmtId="232" formatCode="#,##0_);\(#,##0.00\)"/>
    <numFmt numFmtId="233" formatCode="[$-101041E]d\ mmmm\ yyyy;@"/>
    <numFmt numFmtId="234" formatCode="[$-1010409]d\ mmmm\ yyyy;@"/>
    <numFmt numFmtId="235" formatCode="##,#00.00\ ;\(#,##0.00\)"/>
    <numFmt numFmtId="236" formatCode="0.000%"/>
    <numFmt numFmtId="237" formatCode="_-* #,##0.00_-;\-* #,##0.00_-;_-* \-??_-;_-@_-"/>
    <numFmt numFmtId="238" formatCode="#,##0.00%;\(#,##0.00\)%"/>
    <numFmt numFmtId="239" formatCode="mmmm\ d&quot;, &quot;yyyy;@"/>
    <numFmt numFmtId="240" formatCode="#,##0.000;\-#,##0.000"/>
    <numFmt numFmtId="241" formatCode="#,##0.0;\-#,##0.0"/>
    <numFmt numFmtId="242" formatCode="#,##0.00_ ;\-#,##0.00\ "/>
  </numFmts>
  <fonts count="58">
    <font>
      <sz val="14"/>
      <name val="Cordia New"/>
      <family val="0"/>
    </font>
    <font>
      <sz val="12"/>
      <name val="Helv"/>
      <family val="0"/>
    </font>
    <font>
      <sz val="16"/>
      <name val="AngsanaUPC"/>
      <family val="1"/>
    </font>
    <font>
      <b/>
      <sz val="16"/>
      <name val="AngsanaUPC"/>
      <family val="1"/>
    </font>
    <font>
      <u val="single"/>
      <sz val="16"/>
      <name val="AngsanaUPC"/>
      <family val="1"/>
    </font>
    <font>
      <sz val="16"/>
      <name val="Cordia New"/>
      <family val="2"/>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sz val="15"/>
      <name val="AngsanaUPC"/>
      <family val="1"/>
    </font>
    <font>
      <b/>
      <sz val="13"/>
      <name val="AngsanaUPC"/>
      <family val="1"/>
    </font>
    <font>
      <sz val="13"/>
      <name val="AngsanaUPC"/>
      <family val="1"/>
    </font>
    <font>
      <u val="single"/>
      <sz val="13.3"/>
      <color indexed="12"/>
      <name val="Cordia New"/>
      <family val="2"/>
    </font>
    <font>
      <u val="single"/>
      <sz val="13.3"/>
      <color indexed="36"/>
      <name val="Cordia New"/>
      <family val="2"/>
    </font>
    <font>
      <sz val="16"/>
      <name val="Angsana New"/>
      <family val="1"/>
    </font>
    <font>
      <b/>
      <sz val="16"/>
      <name val="Angsana New"/>
      <family val="1"/>
    </font>
    <font>
      <sz val="10"/>
      <name val="Arial"/>
      <family val="2"/>
    </font>
    <font>
      <b/>
      <sz val="16"/>
      <color indexed="8"/>
      <name val="AngsanaUPC"/>
      <family val="1"/>
    </font>
    <font>
      <u val="single"/>
      <sz val="16"/>
      <name val="Angsana New"/>
      <family val="1"/>
    </font>
    <font>
      <sz val="14"/>
      <name val="BrowalliaUPC"/>
      <family val="2"/>
    </font>
    <font>
      <sz val="10"/>
      <name val="Courier New"/>
      <family val="3"/>
    </font>
    <font>
      <sz val="15"/>
      <name val="Angsana New"/>
      <family val="1"/>
    </font>
    <font>
      <sz val="12"/>
      <name val="Angsana New"/>
      <family val="1"/>
    </font>
    <font>
      <sz val="16"/>
      <color indexed="8"/>
      <name val="AngsanaUPC"/>
      <family val="1"/>
    </font>
    <font>
      <sz val="16"/>
      <color indexed="8"/>
      <name val="Angsana New"/>
      <family val="2"/>
    </font>
    <font>
      <sz val="15"/>
      <color indexed="8"/>
      <name val="AngsanaUPC"/>
      <family val="1"/>
    </font>
    <font>
      <sz val="12"/>
      <color indexed="8"/>
      <name val="AngsanaUPC"/>
      <family val="1"/>
    </font>
    <font>
      <sz val="15"/>
      <color indexed="8"/>
      <name val="Angsana New"/>
      <family val="1"/>
    </font>
    <font>
      <sz val="15"/>
      <color indexed="10"/>
      <name val="Angsana New"/>
      <family val="1"/>
    </font>
    <font>
      <u val="single"/>
      <sz val="15"/>
      <name val="Angsana New"/>
      <family val="1"/>
    </font>
    <font>
      <u val="single"/>
      <sz val="16"/>
      <color indexed="8"/>
      <name val="Angsana New"/>
      <family val="1"/>
    </font>
    <font>
      <b/>
      <sz val="16"/>
      <color indexed="8"/>
      <name val="Angsana New"/>
      <family val="1"/>
    </font>
    <font>
      <b/>
      <sz val="15"/>
      <color indexed="8"/>
      <name val="Angsana New"/>
      <family val="1"/>
    </font>
    <font>
      <sz val="11"/>
      <color indexed="8"/>
      <name val="Tahoma"/>
      <family val="2"/>
    </font>
    <font>
      <b/>
      <sz val="11"/>
      <name val="AngsanaUPC"/>
      <family val="1"/>
    </font>
    <font>
      <b/>
      <sz val="12"/>
      <name val="Angsana New"/>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4"/>
      <color indexed="8"/>
      <name val="AngsanaUPC"/>
      <family val="2"/>
    </font>
    <font>
      <sz val="14"/>
      <color indexed="8"/>
      <name val="Angsana New"/>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double"/>
    </border>
    <border>
      <left>
        <color indexed="63"/>
      </left>
      <right>
        <color indexed="63"/>
      </right>
      <top>
        <color indexed="63"/>
      </top>
      <bottom style="hair"/>
    </border>
    <border>
      <left>
        <color indexed="63"/>
      </left>
      <right>
        <color indexed="63"/>
      </right>
      <top style="double"/>
      <bottom>
        <color indexed="63"/>
      </bottom>
    </border>
  </borders>
  <cellStyleXfs count="1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2" fillId="15" borderId="1" applyNumberFormat="0" applyAlignment="0" applyProtection="0"/>
    <xf numFmtId="0" fontId="43"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190" fontId="19" fillId="0" borderId="0" applyFont="0" applyFill="0" applyBorder="0" applyAlignment="0" applyProtection="0"/>
    <xf numFmtId="187" fontId="1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17"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7" borderId="1" applyNumberFormat="0" applyAlignment="0" applyProtection="0"/>
    <xf numFmtId="0" fontId="50" fillId="0" borderId="6" applyNumberFormat="0" applyFill="0" applyAlignment="0" applyProtection="0"/>
    <xf numFmtId="0" fontId="51" fillId="7" borderId="0" applyNumberFormat="0" applyBorder="0" applyAlignment="0" applyProtection="0"/>
    <xf numFmtId="0" fontId="19"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53" fillId="0" borderId="0">
      <alignment/>
      <protection/>
    </xf>
    <xf numFmtId="0" fontId="0" fillId="0" borderId="0">
      <alignment/>
      <protection/>
    </xf>
    <xf numFmtId="0" fontId="0" fillId="0" borderId="0">
      <alignment/>
      <protection/>
    </xf>
    <xf numFmtId="0" fontId="19"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4"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9" fontId="0" fillId="0" borderId="0" applyFill="0" applyBorder="0" applyAlignment="0" applyProtection="0"/>
    <xf numFmtId="0" fontId="0" fillId="0" borderId="0">
      <alignment/>
      <protection/>
    </xf>
    <xf numFmtId="39" fontId="1" fillId="0" borderId="0">
      <alignment/>
      <protection/>
    </xf>
    <xf numFmtId="39" fontId="23" fillId="0" borderId="0">
      <alignment/>
      <protection/>
    </xf>
    <xf numFmtId="0" fontId="0" fillId="0" borderId="0">
      <alignment/>
      <protection/>
    </xf>
    <xf numFmtId="0" fontId="0" fillId="0" borderId="0">
      <alignment/>
      <protection/>
    </xf>
  </cellStyleXfs>
  <cellXfs count="820">
    <xf numFmtId="0" fontId="0" fillId="0" borderId="0" xfId="0" applyAlignment="1">
      <alignment/>
    </xf>
    <xf numFmtId="197" fontId="13" fillId="0" borderId="10" xfId="180" applyNumberFormat="1" applyFont="1" applyFill="1" applyBorder="1" applyAlignment="1">
      <alignment/>
      <protection/>
    </xf>
    <xf numFmtId="197" fontId="13" fillId="0" borderId="10" xfId="180" applyNumberFormat="1" applyFont="1" applyFill="1" applyBorder="1" applyAlignment="1">
      <alignment horizontal="center"/>
      <protection/>
    </xf>
    <xf numFmtId="0" fontId="8" fillId="0" borderId="0" xfId="0" applyFont="1" applyFill="1" applyBorder="1" applyAlignment="1">
      <alignment horizontal="left"/>
    </xf>
    <xf numFmtId="39" fontId="3" fillId="0" borderId="0" xfId="180" applyNumberFormat="1" applyFont="1" applyFill="1" applyAlignment="1" applyProtection="1">
      <alignment/>
      <protection/>
    </xf>
    <xf numFmtId="39" fontId="2" fillId="0" borderId="0" xfId="180" applyNumberFormat="1" applyFont="1" applyFill="1" applyAlignment="1" applyProtection="1">
      <alignment/>
      <protection/>
    </xf>
    <xf numFmtId="39" fontId="2" fillId="0" borderId="0" xfId="0" applyNumberFormat="1" applyFont="1" applyFill="1" applyAlignment="1">
      <alignment/>
    </xf>
    <xf numFmtId="201" fontId="17" fillId="0" borderId="0" xfId="0" applyNumberFormat="1" applyFont="1" applyFill="1" applyAlignment="1">
      <alignment/>
    </xf>
    <xf numFmtId="39" fontId="2" fillId="0" borderId="0" xfId="180" applyNumberFormat="1" applyFont="1" applyFill="1" applyAlignment="1">
      <alignment/>
      <protection/>
    </xf>
    <xf numFmtId="39" fontId="2" fillId="0" borderId="0" xfId="180" applyNumberFormat="1" applyFont="1" applyFill="1" applyAlignment="1">
      <alignment horizontal="center"/>
      <protection/>
    </xf>
    <xf numFmtId="0" fontId="8" fillId="0" borderId="0" xfId="0" applyFont="1" applyFill="1" applyAlignment="1">
      <alignment horizontal="center"/>
    </xf>
    <xf numFmtId="0" fontId="8" fillId="0" borderId="0" xfId="0" applyFont="1" applyFill="1" applyBorder="1" applyAlignment="1">
      <alignment horizontal="center"/>
    </xf>
    <xf numFmtId="201" fontId="8" fillId="0" borderId="0" xfId="0" applyNumberFormat="1" applyFont="1" applyFill="1" applyAlignment="1">
      <alignment/>
    </xf>
    <xf numFmtId="40" fontId="13" fillId="0" borderId="10" xfId="180" applyNumberFormat="1" applyFont="1" applyFill="1" applyBorder="1" applyAlignment="1">
      <alignment/>
      <protection/>
    </xf>
    <xf numFmtId="39" fontId="2" fillId="0" borderId="0" xfId="0" applyNumberFormat="1" applyFont="1" applyFill="1" applyAlignment="1">
      <alignment/>
    </xf>
    <xf numFmtId="0" fontId="3" fillId="0" borderId="0" xfId="0" applyFont="1" applyFill="1" applyAlignment="1">
      <alignment/>
    </xf>
    <xf numFmtId="0" fontId="2" fillId="0" borderId="0" xfId="0" applyFont="1" applyFill="1" applyAlignment="1">
      <alignment/>
    </xf>
    <xf numFmtId="40" fontId="17" fillId="0" borderId="0" xfId="0" applyNumberFormat="1" applyFont="1" applyFill="1" applyAlignment="1">
      <alignment/>
    </xf>
    <xf numFmtId="0" fontId="17" fillId="0" borderId="0" xfId="0" applyFont="1" applyFill="1" applyAlignment="1">
      <alignment/>
    </xf>
    <xf numFmtId="0" fontId="18" fillId="0" borderId="0" xfId="0" applyFont="1" applyFill="1" applyAlignment="1">
      <alignment/>
    </xf>
    <xf numFmtId="0" fontId="18" fillId="0" borderId="0" xfId="0" applyFont="1" applyFill="1" applyAlignment="1">
      <alignment horizontal="center"/>
    </xf>
    <xf numFmtId="0" fontId="18" fillId="0" borderId="0" xfId="0" applyFont="1" applyFill="1" applyAlignment="1" quotePrefix="1">
      <alignment horizontal="center"/>
    </xf>
    <xf numFmtId="40" fontId="18" fillId="0" borderId="0" xfId="0" applyNumberFormat="1" applyFont="1" applyFill="1" applyAlignment="1">
      <alignment horizontal="center"/>
    </xf>
    <xf numFmtId="0" fontId="17" fillId="0" borderId="0" xfId="0" applyFont="1" applyFill="1" applyAlignment="1">
      <alignment horizontal="center"/>
    </xf>
    <xf numFmtId="40" fontId="17" fillId="0" borderId="0" xfId="0" applyNumberFormat="1" applyFont="1" applyFill="1" applyAlignment="1">
      <alignment horizontal="center"/>
    </xf>
    <xf numFmtId="199" fontId="17" fillId="0" borderId="0" xfId="0" applyNumberFormat="1" applyFont="1" applyFill="1" applyAlignment="1">
      <alignment/>
    </xf>
    <xf numFmtId="197" fontId="10" fillId="0" borderId="11" xfId="180" applyNumberFormat="1" applyFont="1" applyFill="1" applyBorder="1" applyAlignment="1">
      <alignment horizontal="center"/>
      <protection/>
    </xf>
    <xf numFmtId="43" fontId="2" fillId="0" borderId="0" xfId="100" applyFont="1" applyFill="1" applyAlignment="1">
      <alignment/>
    </xf>
    <xf numFmtId="0" fontId="11" fillId="0" borderId="10" xfId="0" applyFont="1" applyFill="1" applyBorder="1" applyAlignment="1" quotePrefix="1">
      <alignment horizontal="center"/>
    </xf>
    <xf numFmtId="39" fontId="2" fillId="0" borderId="0" xfId="0" applyNumberFormat="1" applyFont="1" applyFill="1" applyAlignment="1">
      <alignment horizontal="left"/>
    </xf>
    <xf numFmtId="0" fontId="2" fillId="0" borderId="0" xfId="0" applyNumberFormat="1" applyFont="1" applyFill="1" applyAlignment="1">
      <alignment horizontal="left"/>
    </xf>
    <xf numFmtId="199" fontId="2" fillId="0" borderId="0" xfId="0" applyNumberFormat="1" applyFont="1" applyFill="1" applyAlignment="1">
      <alignment/>
    </xf>
    <xf numFmtId="207" fontId="2" fillId="0" borderId="0" xfId="133" applyNumberFormat="1" applyFont="1" applyFill="1">
      <alignment/>
      <protection/>
    </xf>
    <xf numFmtId="0" fontId="10" fillId="0" borderId="0" xfId="0" applyFont="1" applyFill="1" applyAlignment="1">
      <alignment/>
    </xf>
    <xf numFmtId="43" fontId="8" fillId="0" borderId="0" xfId="0" applyNumberFormat="1" applyFont="1" applyFill="1" applyAlignment="1">
      <alignment/>
    </xf>
    <xf numFmtId="0" fontId="8" fillId="0" borderId="0" xfId="0" applyFont="1" applyFill="1" applyBorder="1" applyAlignment="1">
      <alignment/>
    </xf>
    <xf numFmtId="43" fontId="8" fillId="0" borderId="0" xfId="89" applyFont="1" applyFill="1" applyBorder="1" applyAlignment="1">
      <alignment vertical="center"/>
    </xf>
    <xf numFmtId="43" fontId="8" fillId="0" borderId="0" xfId="87" applyFont="1" applyFill="1" applyBorder="1" applyAlignment="1">
      <alignment/>
    </xf>
    <xf numFmtId="43" fontId="8" fillId="0" borderId="0" xfId="0" applyNumberFormat="1" applyFont="1" applyFill="1" applyBorder="1" applyAlignment="1">
      <alignment/>
    </xf>
    <xf numFmtId="201" fontId="6" fillId="0" borderId="0" xfId="0" applyNumberFormat="1" applyFont="1" applyFill="1" applyBorder="1" applyAlignment="1">
      <alignment/>
    </xf>
    <xf numFmtId="202" fontId="8" fillId="0" borderId="0" xfId="0" applyNumberFormat="1" applyFont="1" applyFill="1" applyBorder="1" applyAlignment="1">
      <alignment/>
    </xf>
    <xf numFmtId="43" fontId="8" fillId="0" borderId="0" xfId="135" applyNumberFormat="1" applyFont="1" applyFill="1" applyBorder="1">
      <alignment/>
      <protection/>
    </xf>
    <xf numFmtId="202" fontId="8" fillId="0" borderId="0" xfId="0" applyNumberFormat="1" applyFont="1" applyFill="1" applyAlignment="1">
      <alignment/>
    </xf>
    <xf numFmtId="43" fontId="8" fillId="0" borderId="12" xfId="0" applyNumberFormat="1" applyFont="1" applyFill="1" applyBorder="1" applyAlignment="1">
      <alignment/>
    </xf>
    <xf numFmtId="43" fontId="17" fillId="0" borderId="0" xfId="53" applyFont="1" applyFill="1" applyBorder="1" applyAlignment="1">
      <alignment/>
    </xf>
    <xf numFmtId="43" fontId="2" fillId="0" borderId="0" xfId="100" applyFont="1" applyFill="1" applyBorder="1" applyAlignment="1">
      <alignment/>
    </xf>
    <xf numFmtId="39" fontId="2" fillId="0" borderId="0" xfId="180" applyNumberFormat="1" applyFont="1" applyFill="1" applyBorder="1" applyAlignment="1" applyProtection="1">
      <alignment/>
      <protection/>
    </xf>
    <xf numFmtId="0" fontId="3" fillId="0" borderId="0" xfId="0" applyNumberFormat="1" applyFont="1" applyFill="1" applyAlignment="1">
      <alignment horizontal="left"/>
    </xf>
    <xf numFmtId="39" fontId="2" fillId="0" borderId="0" xfId="0" applyNumberFormat="1" applyFont="1" applyFill="1" applyAlignment="1">
      <alignment horizontal="center"/>
    </xf>
    <xf numFmtId="0" fontId="8" fillId="0" borderId="0" xfId="0" applyFont="1" applyFill="1" applyAlignment="1">
      <alignment/>
    </xf>
    <xf numFmtId="43" fontId="8" fillId="0" borderId="0" xfId="89" applyNumberFormat="1" applyFont="1" applyFill="1" applyBorder="1" applyAlignment="1">
      <alignment horizontal="center" vertical="center"/>
    </xf>
    <xf numFmtId="39" fontId="2" fillId="0" borderId="0" xfId="73" applyNumberFormat="1" applyFont="1" applyFill="1" applyAlignment="1">
      <alignment/>
    </xf>
    <xf numFmtId="39" fontId="2" fillId="0" borderId="0" xfId="73" applyNumberFormat="1" applyFont="1" applyFill="1" applyBorder="1" applyAlignment="1">
      <alignment/>
    </xf>
    <xf numFmtId="43" fontId="8" fillId="0" borderId="0" xfId="73" applyFont="1" applyFill="1" applyBorder="1" applyAlignment="1">
      <alignment/>
    </xf>
    <xf numFmtId="205" fontId="8" fillId="0" borderId="0" xfId="109" applyNumberFormat="1" applyFont="1" applyFill="1" applyBorder="1" applyAlignment="1">
      <alignment/>
    </xf>
    <xf numFmtId="203" fontId="8" fillId="0" borderId="0" xfId="109" applyNumberFormat="1" applyFont="1" applyFill="1" applyBorder="1" applyAlignment="1">
      <alignment/>
    </xf>
    <xf numFmtId="203" fontId="8" fillId="0" borderId="0" xfId="159" applyNumberFormat="1" applyFont="1" applyFill="1" applyAlignment="1" quotePrefix="1">
      <alignment/>
      <protection/>
    </xf>
    <xf numFmtId="203" fontId="8" fillId="0" borderId="0" xfId="159" applyNumberFormat="1" applyFont="1" applyFill="1">
      <alignment/>
      <protection/>
    </xf>
    <xf numFmtId="203" fontId="8" fillId="0" borderId="0" xfId="159" applyNumberFormat="1" applyFont="1" applyFill="1" applyBorder="1" applyAlignment="1">
      <alignment/>
      <protection/>
    </xf>
    <xf numFmtId="203" fontId="8" fillId="0" borderId="0" xfId="159" applyNumberFormat="1" applyFont="1" applyFill="1" applyBorder="1" applyAlignment="1">
      <alignment horizontal="center"/>
      <protection/>
    </xf>
    <xf numFmtId="40" fontId="8" fillId="0" borderId="0" xfId="159" applyNumberFormat="1" applyFont="1" applyFill="1" applyAlignment="1">
      <alignment horizontal="center"/>
      <protection/>
    </xf>
    <xf numFmtId="203" fontId="8" fillId="0" borderId="10" xfId="109" applyNumberFormat="1" applyFont="1" applyFill="1" applyBorder="1" applyAlignment="1">
      <alignment/>
    </xf>
    <xf numFmtId="201" fontId="8" fillId="0" borderId="12" xfId="73" applyNumberFormat="1" applyFont="1" applyFill="1" applyBorder="1" applyAlignment="1">
      <alignment/>
    </xf>
    <xf numFmtId="201" fontId="8" fillId="0" borderId="0" xfId="73" applyNumberFormat="1" applyFont="1" applyFill="1" applyBorder="1" applyAlignment="1">
      <alignment/>
    </xf>
    <xf numFmtId="205" fontId="8" fillId="0" borderId="0" xfId="159" applyNumberFormat="1" applyFont="1" applyFill="1" applyBorder="1">
      <alignment/>
      <protection/>
    </xf>
    <xf numFmtId="203" fontId="8" fillId="0" borderId="0" xfId="159" applyNumberFormat="1" applyFont="1" applyFill="1" applyAlignment="1">
      <alignment horizontal="center"/>
      <protection/>
    </xf>
    <xf numFmtId="205" fontId="8" fillId="0" borderId="0" xfId="159" applyNumberFormat="1" applyFont="1" applyFill="1">
      <alignment/>
      <protection/>
    </xf>
    <xf numFmtId="205" fontId="8" fillId="0" borderId="0" xfId="157" applyNumberFormat="1" applyFont="1" applyFill="1">
      <alignment/>
      <protection/>
    </xf>
    <xf numFmtId="0" fontId="8" fillId="0" borderId="0" xfId="159" applyFont="1" applyFill="1" applyBorder="1" applyAlignment="1">
      <alignment horizontal="center"/>
      <protection/>
    </xf>
    <xf numFmtId="40" fontId="8" fillId="0" borderId="0" xfId="159" applyNumberFormat="1" applyFont="1" applyFill="1">
      <alignment/>
      <protection/>
    </xf>
    <xf numFmtId="0" fontId="8" fillId="0" borderId="0" xfId="159" applyFont="1" applyFill="1" applyAlignment="1">
      <alignment horizontal="center"/>
      <protection/>
    </xf>
    <xf numFmtId="38" fontId="8" fillId="0" borderId="0" xfId="159" applyNumberFormat="1" applyFont="1" applyFill="1" applyAlignment="1">
      <alignment horizontal="center"/>
      <protection/>
    </xf>
    <xf numFmtId="40" fontId="8" fillId="0" borderId="0" xfId="159" applyNumberFormat="1" applyFont="1" applyFill="1" applyBorder="1" applyAlignment="1">
      <alignment/>
      <protection/>
    </xf>
    <xf numFmtId="38" fontId="8" fillId="0" borderId="0" xfId="159" applyNumberFormat="1" applyFont="1" applyFill="1">
      <alignment/>
      <protection/>
    </xf>
    <xf numFmtId="43" fontId="8" fillId="0" borderId="0" xfId="109" applyNumberFormat="1" applyFont="1" applyFill="1" applyBorder="1" applyAlignment="1">
      <alignment/>
    </xf>
    <xf numFmtId="43" fontId="8" fillId="0" borderId="0" xfId="109" applyFont="1" applyFill="1" applyBorder="1" applyAlignment="1">
      <alignment/>
    </xf>
    <xf numFmtId="0" fontId="8" fillId="0" borderId="0" xfId="159" applyFont="1" applyFill="1" applyBorder="1" applyAlignment="1">
      <alignment/>
      <protection/>
    </xf>
    <xf numFmtId="39" fontId="8" fillId="0" borderId="0" xfId="159" applyNumberFormat="1" applyFont="1" applyFill="1" applyAlignment="1">
      <alignment horizontal="right"/>
      <protection/>
    </xf>
    <xf numFmtId="39" fontId="8" fillId="0" borderId="0" xfId="159" applyNumberFormat="1" applyFont="1" applyFill="1">
      <alignment/>
      <protection/>
    </xf>
    <xf numFmtId="43" fontId="8" fillId="0" borderId="12" xfId="109" applyFont="1" applyFill="1" applyBorder="1" applyAlignment="1">
      <alignment/>
    </xf>
    <xf numFmtId="0" fontId="17" fillId="0" borderId="0" xfId="134" applyFont="1" applyFill="1">
      <alignment/>
      <protection/>
    </xf>
    <xf numFmtId="206" fontId="3" fillId="0" borderId="0" xfId="0" applyNumberFormat="1" applyFont="1" applyFill="1" applyAlignment="1">
      <alignment horizontal="left"/>
    </xf>
    <xf numFmtId="206" fontId="2" fillId="0" borderId="0" xfId="0" applyNumberFormat="1" applyFont="1" applyFill="1" applyAlignment="1">
      <alignment horizontal="left"/>
    </xf>
    <xf numFmtId="206" fontId="2" fillId="0" borderId="0" xfId="0" applyNumberFormat="1" applyFont="1" applyFill="1" applyAlignment="1">
      <alignment/>
    </xf>
    <xf numFmtId="206" fontId="2" fillId="0" borderId="0" xfId="0" applyNumberFormat="1" applyFont="1" applyFill="1" applyAlignment="1">
      <alignment/>
    </xf>
    <xf numFmtId="206" fontId="2" fillId="0" borderId="0" xfId="0" applyNumberFormat="1" applyFont="1" applyFill="1" applyAlignment="1" quotePrefix="1">
      <alignment horizontal="center"/>
    </xf>
    <xf numFmtId="39" fontId="18" fillId="0" borderId="0" xfId="180" applyNumberFormat="1" applyFont="1" applyFill="1">
      <alignment/>
      <protection/>
    </xf>
    <xf numFmtId="39" fontId="17" fillId="0" borderId="0" xfId="0" applyNumberFormat="1" applyFont="1" applyFill="1" applyAlignment="1">
      <alignment/>
    </xf>
    <xf numFmtId="201" fontId="17" fillId="0" borderId="0" xfId="183" applyNumberFormat="1" applyFont="1" applyFill="1">
      <alignment/>
      <protection/>
    </xf>
    <xf numFmtId="0" fontId="17" fillId="0" borderId="0" xfId="133" applyFont="1" applyFill="1">
      <alignment/>
      <protection/>
    </xf>
    <xf numFmtId="201" fontId="6" fillId="0" borderId="0" xfId="133" applyNumberFormat="1" applyFont="1" applyFill="1" applyAlignment="1" quotePrefix="1">
      <alignment horizontal="centerContinuous"/>
      <protection/>
    </xf>
    <xf numFmtId="201" fontId="6" fillId="0" borderId="0" xfId="133" applyNumberFormat="1" applyFont="1" applyFill="1">
      <alignment/>
      <protection/>
    </xf>
    <xf numFmtId="201" fontId="8" fillId="0" borderId="0" xfId="133" applyNumberFormat="1" applyFont="1" applyFill="1">
      <alignment/>
      <protection/>
    </xf>
    <xf numFmtId="201" fontId="6" fillId="0" borderId="10" xfId="133" applyNumberFormat="1" applyFont="1" applyFill="1" applyBorder="1">
      <alignment/>
      <protection/>
    </xf>
    <xf numFmtId="201" fontId="8" fillId="0" borderId="10" xfId="133" applyNumberFormat="1" applyFont="1" applyFill="1" applyBorder="1">
      <alignment/>
      <protection/>
    </xf>
    <xf numFmtId="201" fontId="8" fillId="0" borderId="10" xfId="73" applyNumberFormat="1" applyFont="1" applyFill="1" applyBorder="1" applyAlignment="1">
      <alignment/>
    </xf>
    <xf numFmtId="40" fontId="10" fillId="0" borderId="11" xfId="180" applyNumberFormat="1" applyFont="1" applyFill="1" applyBorder="1" applyAlignment="1" applyProtection="1">
      <alignment horizontal="center"/>
      <protection/>
    </xf>
    <xf numFmtId="198" fontId="10" fillId="0" borderId="13" xfId="180" applyNumberFormat="1" applyFont="1" applyFill="1" applyBorder="1" applyAlignment="1" applyProtection="1">
      <alignment horizontal="centerContinuous"/>
      <protection/>
    </xf>
    <xf numFmtId="38" fontId="10" fillId="0" borderId="13" xfId="180" applyNumberFormat="1" applyFont="1" applyFill="1" applyBorder="1" applyAlignment="1" applyProtection="1">
      <alignment horizontal="centerContinuous"/>
      <protection/>
    </xf>
    <xf numFmtId="40" fontId="8" fillId="0" borderId="0" xfId="133" applyNumberFormat="1" applyFont="1" applyFill="1">
      <alignment/>
      <protection/>
    </xf>
    <xf numFmtId="40" fontId="8" fillId="0" borderId="0" xfId="133" applyNumberFormat="1" applyFont="1" applyFill="1" applyBorder="1">
      <alignment/>
      <protection/>
    </xf>
    <xf numFmtId="40" fontId="10" fillId="0" borderId="0" xfId="180" applyNumberFormat="1" applyFont="1" applyFill="1" applyBorder="1" applyAlignment="1" applyProtection="1">
      <alignment horizontal="center"/>
      <protection/>
    </xf>
    <xf numFmtId="197" fontId="10" fillId="0" borderId="0" xfId="180" applyNumberFormat="1" applyFont="1" applyFill="1" applyBorder="1" applyAlignment="1">
      <alignment horizontal="center"/>
      <protection/>
    </xf>
    <xf numFmtId="198" fontId="10" fillId="0" borderId="11" xfId="180" applyNumberFormat="1" applyFont="1" applyFill="1" applyBorder="1" applyAlignment="1" applyProtection="1">
      <alignment horizontal="centerContinuous"/>
      <protection/>
    </xf>
    <xf numFmtId="38" fontId="10" fillId="0" borderId="11" xfId="180" applyNumberFormat="1" applyFont="1" applyFill="1" applyBorder="1" applyAlignment="1" applyProtection="1">
      <alignment horizontal="centerContinuous"/>
      <protection/>
    </xf>
    <xf numFmtId="40" fontId="13" fillId="0" borderId="10" xfId="133" applyNumberFormat="1" applyFont="1" applyFill="1" applyBorder="1">
      <alignment/>
      <protection/>
    </xf>
    <xf numFmtId="40" fontId="14" fillId="0" borderId="0" xfId="133" applyNumberFormat="1" applyFont="1" applyFill="1">
      <alignment/>
      <protection/>
    </xf>
    <xf numFmtId="201" fontId="8" fillId="0" borderId="0" xfId="133" applyNumberFormat="1" applyFont="1" applyFill="1" applyBorder="1" applyAlignment="1">
      <alignment/>
      <protection/>
    </xf>
    <xf numFmtId="201" fontId="8" fillId="0" borderId="0" xfId="133" applyNumberFormat="1" applyFont="1" applyFill="1" applyAlignment="1">
      <alignment horizontal="center"/>
      <protection/>
    </xf>
    <xf numFmtId="201" fontId="8" fillId="0" borderId="0" xfId="133" applyNumberFormat="1" applyFont="1" applyFill="1" applyBorder="1" applyAlignment="1">
      <alignment horizontal="center"/>
      <protection/>
    </xf>
    <xf numFmtId="40" fontId="8" fillId="0" borderId="0" xfId="133" applyNumberFormat="1" applyFont="1" applyFill="1" applyBorder="1" applyAlignment="1">
      <alignment/>
      <protection/>
    </xf>
    <xf numFmtId="201" fontId="6" fillId="0" borderId="0" xfId="133" applyNumberFormat="1" applyFont="1" applyFill="1" applyBorder="1" applyAlignment="1">
      <alignment horizontal="center"/>
      <protection/>
    </xf>
    <xf numFmtId="202" fontId="8" fillId="0" borderId="0" xfId="133" applyNumberFormat="1" applyFont="1" applyFill="1" applyBorder="1">
      <alignment/>
      <protection/>
    </xf>
    <xf numFmtId="201" fontId="6" fillId="0" borderId="0" xfId="133" applyNumberFormat="1" applyFont="1" applyFill="1" applyBorder="1">
      <alignment/>
      <protection/>
    </xf>
    <xf numFmtId="202" fontId="8" fillId="0" borderId="0" xfId="133" applyNumberFormat="1" applyFont="1" applyFill="1">
      <alignment/>
      <protection/>
    </xf>
    <xf numFmtId="201" fontId="8" fillId="0" borderId="0" xfId="133" applyNumberFormat="1" applyFont="1" applyFill="1" applyBorder="1">
      <alignment/>
      <protection/>
    </xf>
    <xf numFmtId="201" fontId="8" fillId="0" borderId="0" xfId="133" applyNumberFormat="1" applyFont="1" applyFill="1" applyAlignment="1" quotePrefix="1">
      <alignment/>
      <protection/>
    </xf>
    <xf numFmtId="43" fontId="8" fillId="0" borderId="0" xfId="54" applyFont="1" applyFill="1" applyBorder="1" applyAlignment="1">
      <alignment/>
    </xf>
    <xf numFmtId="201" fontId="10" fillId="0" borderId="0" xfId="133" applyNumberFormat="1" applyFont="1" applyFill="1">
      <alignment/>
      <protection/>
    </xf>
    <xf numFmtId="203" fontId="8" fillId="0" borderId="0" xfId="107" applyNumberFormat="1" applyFont="1" applyFill="1" applyBorder="1" applyAlignment="1">
      <alignment/>
    </xf>
    <xf numFmtId="203" fontId="8" fillId="0" borderId="0" xfId="108" applyNumberFormat="1" applyFont="1" applyFill="1" applyBorder="1" applyAlignment="1">
      <alignment/>
    </xf>
    <xf numFmtId="0" fontId="8" fillId="0" borderId="0" xfId="133" applyFont="1" applyFill="1" applyBorder="1">
      <alignment/>
      <protection/>
    </xf>
    <xf numFmtId="0" fontId="8" fillId="0" borderId="0" xfId="133" applyFont="1" applyFill="1" applyBorder="1" applyAlignment="1">
      <alignment/>
      <protection/>
    </xf>
    <xf numFmtId="201" fontId="6" fillId="0" borderId="0" xfId="133" applyNumberFormat="1" applyFont="1" applyFill="1" applyBorder="1" applyAlignment="1">
      <alignment horizontal="left"/>
      <protection/>
    </xf>
    <xf numFmtId="201" fontId="8" fillId="0" borderId="11" xfId="73" applyNumberFormat="1" applyFont="1" applyFill="1" applyBorder="1" applyAlignment="1">
      <alignment/>
    </xf>
    <xf numFmtId="201" fontId="8" fillId="0" borderId="0" xfId="133" applyNumberFormat="1" applyFont="1" applyFill="1" applyAlignment="1">
      <alignment/>
      <protection/>
    </xf>
    <xf numFmtId="201" fontId="7" fillId="0" borderId="0" xfId="133" applyNumberFormat="1" applyFont="1" applyFill="1" applyAlignment="1">
      <alignment/>
      <protection/>
    </xf>
    <xf numFmtId="201" fontId="10" fillId="0" borderId="0" xfId="133" applyNumberFormat="1" applyFont="1" applyFill="1" applyAlignment="1">
      <alignment horizontal="center"/>
      <protection/>
    </xf>
    <xf numFmtId="201" fontId="6" fillId="0" borderId="0" xfId="133" applyNumberFormat="1" applyFont="1" applyFill="1" applyAlignment="1">
      <alignment/>
      <protection/>
    </xf>
    <xf numFmtId="201" fontId="10" fillId="0" borderId="0" xfId="133" applyNumberFormat="1" applyFont="1" applyFill="1" applyBorder="1">
      <alignment/>
      <protection/>
    </xf>
    <xf numFmtId="203" fontId="8" fillId="0" borderId="0" xfId="159" applyNumberFormat="1" applyFont="1" applyFill="1" applyBorder="1" applyAlignment="1" quotePrefix="1">
      <alignment horizontal="center"/>
      <protection/>
    </xf>
    <xf numFmtId="40" fontId="2" fillId="0" borderId="0" xfId="133" applyNumberFormat="1" applyFont="1" applyFill="1">
      <alignment/>
      <protection/>
    </xf>
    <xf numFmtId="40" fontId="7" fillId="0" borderId="0" xfId="133" applyNumberFormat="1" applyFont="1" applyFill="1" applyBorder="1">
      <alignment/>
      <protection/>
    </xf>
    <xf numFmtId="40" fontId="6" fillId="0" borderId="0" xfId="133" applyNumberFormat="1" applyFont="1" applyFill="1">
      <alignment/>
      <protection/>
    </xf>
    <xf numFmtId="40" fontId="7" fillId="0" borderId="10" xfId="133" applyNumberFormat="1" applyFont="1" applyFill="1" applyBorder="1">
      <alignment/>
      <protection/>
    </xf>
    <xf numFmtId="40" fontId="6" fillId="0" borderId="10" xfId="133" applyNumberFormat="1" applyFont="1" applyFill="1" applyBorder="1">
      <alignment/>
      <protection/>
    </xf>
    <xf numFmtId="0" fontId="9" fillId="0" borderId="0" xfId="133" applyFont="1" applyFill="1" applyBorder="1" applyAlignment="1">
      <alignment horizontal="centerContinuous" vertical="center"/>
      <protection/>
    </xf>
    <xf numFmtId="38" fontId="8" fillId="0" borderId="0" xfId="133" applyNumberFormat="1" applyFont="1" applyFill="1" applyAlignment="1">
      <alignment horizontal="center"/>
      <protection/>
    </xf>
    <xf numFmtId="203" fontId="8" fillId="0" borderId="0" xfId="133" applyNumberFormat="1" applyFont="1" applyFill="1">
      <alignment/>
      <protection/>
    </xf>
    <xf numFmtId="40" fontId="6" fillId="0" borderId="0" xfId="133" applyNumberFormat="1" applyFont="1" applyFill="1" applyBorder="1" applyAlignment="1">
      <alignment horizontal="left"/>
      <protection/>
    </xf>
    <xf numFmtId="40" fontId="8" fillId="0" borderId="0" xfId="133" applyNumberFormat="1" applyFont="1" applyFill="1" applyAlignment="1">
      <alignment horizontal="center"/>
      <protection/>
    </xf>
    <xf numFmtId="40" fontId="6" fillId="0" borderId="0" xfId="133" applyNumberFormat="1" applyFont="1" applyFill="1" applyBorder="1">
      <alignment/>
      <protection/>
    </xf>
    <xf numFmtId="43" fontId="8" fillId="0" borderId="12" xfId="73" applyFont="1" applyFill="1" applyBorder="1" applyAlignment="1">
      <alignment/>
    </xf>
    <xf numFmtId="38" fontId="8" fillId="0" borderId="0" xfId="133" applyNumberFormat="1" applyFont="1" applyFill="1">
      <alignment/>
      <protection/>
    </xf>
    <xf numFmtId="0" fontId="8" fillId="0" borderId="0" xfId="133" applyFont="1" applyFill="1">
      <alignment/>
      <protection/>
    </xf>
    <xf numFmtId="43" fontId="8" fillId="0" borderId="11" xfId="73" applyFont="1" applyFill="1" applyBorder="1" applyAlignment="1">
      <alignment/>
    </xf>
    <xf numFmtId="0" fontId="8" fillId="0" borderId="0" xfId="133" applyFont="1" applyFill="1" applyAlignment="1">
      <alignment horizontal="center"/>
      <protection/>
    </xf>
    <xf numFmtId="43" fontId="8" fillId="0" borderId="0" xfId="52" applyFont="1" applyFill="1" applyAlignment="1">
      <alignment/>
    </xf>
    <xf numFmtId="0" fontId="10" fillId="0" borderId="0" xfId="133" applyFont="1" applyFill="1" applyAlignment="1">
      <alignment/>
      <protection/>
    </xf>
    <xf numFmtId="43" fontId="10" fillId="0" borderId="14" xfId="133" applyNumberFormat="1" applyFont="1" applyFill="1" applyBorder="1">
      <alignment/>
      <protection/>
    </xf>
    <xf numFmtId="0" fontId="2" fillId="0" borderId="0" xfId="162" applyFont="1" applyFill="1" applyAlignment="1">
      <alignment horizontal="center"/>
      <protection/>
    </xf>
    <xf numFmtId="0" fontId="6" fillId="0" borderId="0" xfId="162" applyFont="1" applyFill="1">
      <alignment/>
      <protection/>
    </xf>
    <xf numFmtId="0" fontId="2" fillId="0" borderId="0" xfId="162" applyFont="1" applyFill="1">
      <alignment/>
      <protection/>
    </xf>
    <xf numFmtId="0" fontId="6" fillId="0" borderId="0" xfId="162" applyFont="1" applyFill="1" applyAlignment="1" quotePrefix="1">
      <alignment horizontal="center" vertical="center" textRotation="180"/>
      <protection/>
    </xf>
    <xf numFmtId="40" fontId="2" fillId="0" borderId="0" xfId="162" applyNumberFormat="1" applyFont="1" applyFill="1" applyAlignment="1">
      <alignment/>
      <protection/>
    </xf>
    <xf numFmtId="0" fontId="2" fillId="0" borderId="10" xfId="162" applyFont="1" applyFill="1" applyBorder="1" applyAlignment="1">
      <alignment horizontal="center"/>
      <protection/>
    </xf>
    <xf numFmtId="193" fontId="2" fillId="0" borderId="0" xfId="162" applyNumberFormat="1" applyFont="1" applyFill="1">
      <alignment/>
      <protection/>
    </xf>
    <xf numFmtId="200" fontId="2" fillId="0" borderId="0" xfId="162" applyNumberFormat="1" applyFont="1" applyFill="1">
      <alignment/>
      <protection/>
    </xf>
    <xf numFmtId="200" fontId="6" fillId="0" borderId="0" xfId="162" applyNumberFormat="1" applyFont="1" applyFill="1" applyAlignment="1" quotePrefix="1">
      <alignment horizontal="center" vertical="center" textRotation="180"/>
      <protection/>
    </xf>
    <xf numFmtId="200" fontId="6" fillId="0" borderId="0" xfId="162" applyNumberFormat="1" applyFont="1" applyFill="1">
      <alignment/>
      <protection/>
    </xf>
    <xf numFmtId="40" fontId="2" fillId="0" borderId="0" xfId="162" applyNumberFormat="1" applyFont="1" applyFill="1">
      <alignment/>
      <protection/>
    </xf>
    <xf numFmtId="0" fontId="2" fillId="0" borderId="0" xfId="162" applyFont="1" applyFill="1" applyAlignment="1">
      <alignment horizontal="centerContinuous"/>
      <protection/>
    </xf>
    <xf numFmtId="40" fontId="2" fillId="0" borderId="0" xfId="133" applyNumberFormat="1" applyFont="1" applyFill="1" applyAlignment="1">
      <alignment/>
      <protection/>
    </xf>
    <xf numFmtId="0" fontId="2" fillId="0" borderId="0" xfId="133" applyFont="1" applyFill="1">
      <alignment/>
      <protection/>
    </xf>
    <xf numFmtId="39" fontId="2" fillId="0" borderId="0" xfId="133" applyNumberFormat="1" applyFont="1" applyFill="1" applyAlignment="1">
      <alignment horizontal="left"/>
      <protection/>
    </xf>
    <xf numFmtId="0" fontId="18" fillId="0" borderId="0" xfId="134" applyFont="1" applyFill="1" applyBorder="1" applyAlignment="1">
      <alignment horizontal="center"/>
      <protection/>
    </xf>
    <xf numFmtId="203" fontId="2" fillId="0" borderId="0" xfId="133" applyNumberFormat="1" applyFont="1" applyFill="1" applyBorder="1" applyAlignment="1">
      <alignment horizontal="right"/>
      <protection/>
    </xf>
    <xf numFmtId="203" fontId="2" fillId="0" borderId="0" xfId="133" applyNumberFormat="1" applyFont="1" applyFill="1">
      <alignment/>
      <protection/>
    </xf>
    <xf numFmtId="203" fontId="2" fillId="0" borderId="0" xfId="52" applyNumberFormat="1" applyFont="1" applyFill="1" applyAlignment="1">
      <alignment/>
    </xf>
    <xf numFmtId="203" fontId="2" fillId="0" borderId="0" xfId="133" applyNumberFormat="1" applyFont="1" applyFill="1" applyBorder="1" applyAlignment="1">
      <alignment/>
      <protection/>
    </xf>
    <xf numFmtId="43" fontId="2" fillId="0" borderId="0" xfId="66" applyFont="1" applyFill="1" applyAlignment="1">
      <alignment/>
    </xf>
    <xf numFmtId="39" fontId="3" fillId="0" borderId="0" xfId="52" applyNumberFormat="1" applyFont="1" applyFill="1" applyAlignment="1">
      <alignment horizontal="right"/>
    </xf>
    <xf numFmtId="214" fontId="2" fillId="0" borderId="0" xfId="180" applyNumberFormat="1" applyFont="1" applyFill="1" applyBorder="1" applyAlignment="1" applyProtection="1">
      <alignment/>
      <protection/>
    </xf>
    <xf numFmtId="0" fontId="2" fillId="0" borderId="0" xfId="133" applyFont="1" applyFill="1" applyBorder="1">
      <alignment/>
      <protection/>
    </xf>
    <xf numFmtId="0" fontId="2" fillId="0" borderId="0" xfId="133" applyFont="1" applyFill="1" applyAlignment="1">
      <alignment horizontal="center"/>
      <protection/>
    </xf>
    <xf numFmtId="39" fontId="3" fillId="0" borderId="10" xfId="52" applyNumberFormat="1" applyFont="1" applyFill="1" applyBorder="1" applyAlignment="1">
      <alignment horizontal="center"/>
    </xf>
    <xf numFmtId="40" fontId="2" fillId="0" borderId="0" xfId="100" applyNumberFormat="1" applyFont="1" applyFill="1" applyBorder="1" applyAlignment="1">
      <alignment horizontal="centerContinuous"/>
    </xf>
    <xf numFmtId="39" fontId="2" fillId="0" borderId="0" xfId="133" applyNumberFormat="1" applyFont="1" applyFill="1" applyAlignment="1">
      <alignment/>
      <protection/>
    </xf>
    <xf numFmtId="201" fontId="2" fillId="0" borderId="0" xfId="133" applyNumberFormat="1" applyFont="1" applyFill="1">
      <alignment/>
      <protection/>
    </xf>
    <xf numFmtId="201" fontId="2" fillId="0" borderId="0" xfId="133" applyNumberFormat="1" applyFont="1" applyFill="1" applyAlignment="1">
      <alignment horizontal="center"/>
      <protection/>
    </xf>
    <xf numFmtId="39" fontId="2" fillId="0" borderId="0" xfId="133" applyNumberFormat="1" applyFont="1" applyFill="1" applyBorder="1" applyAlignment="1">
      <alignment/>
      <protection/>
    </xf>
    <xf numFmtId="39" fontId="5" fillId="0" borderId="0" xfId="133" applyNumberFormat="1" applyFont="1" applyFill="1">
      <alignment/>
      <protection/>
    </xf>
    <xf numFmtId="39" fontId="3" fillId="0" borderId="0" xfId="133" applyNumberFormat="1" applyFont="1" applyFill="1" applyAlignment="1" quotePrefix="1">
      <alignment horizontal="center"/>
      <protection/>
    </xf>
    <xf numFmtId="43" fontId="2" fillId="0" borderId="0" xfId="54" applyFont="1" applyFill="1" applyAlignment="1">
      <alignment/>
    </xf>
    <xf numFmtId="0" fontId="2" fillId="0" borderId="0" xfId="162" applyFont="1" applyFill="1" applyAlignment="1">
      <alignment horizontal="right" vertical="center"/>
      <protection/>
    </xf>
    <xf numFmtId="208" fontId="2" fillId="0" borderId="10" xfId="180" applyNumberFormat="1" applyFont="1" applyFill="1" applyBorder="1" applyAlignment="1" applyProtection="1">
      <alignment horizontal="centerContinuous" vertical="center"/>
      <protection/>
    </xf>
    <xf numFmtId="43" fontId="2" fillId="0" borderId="0" xfId="86" applyFont="1" applyFill="1" applyAlignment="1">
      <alignment vertical="center"/>
    </xf>
    <xf numFmtId="39" fontId="2" fillId="0" borderId="0" xfId="133" applyNumberFormat="1" applyFont="1" applyFill="1" applyBorder="1" applyAlignment="1">
      <alignment horizontal="centerContinuous" vertical="center"/>
      <protection/>
    </xf>
    <xf numFmtId="39" fontId="2" fillId="0" borderId="10" xfId="133" applyNumberFormat="1" applyFont="1" applyFill="1" applyBorder="1" applyAlignment="1">
      <alignment horizontal="centerContinuous" vertical="center"/>
      <protection/>
    </xf>
    <xf numFmtId="0" fontId="2" fillId="0" borderId="10" xfId="133" applyFont="1" applyFill="1" applyBorder="1" applyAlignment="1">
      <alignment horizontal="centerContinuous" vertical="center"/>
      <protection/>
    </xf>
    <xf numFmtId="208" fontId="2" fillId="0" borderId="0" xfId="180" applyNumberFormat="1" applyFont="1" applyFill="1" applyBorder="1" applyAlignment="1" applyProtection="1">
      <alignment vertical="center"/>
      <protection/>
    </xf>
    <xf numFmtId="200" fontId="2" fillId="0" borderId="0" xfId="86" applyNumberFormat="1" applyFont="1" applyFill="1" applyAlignment="1">
      <alignment vertical="center"/>
    </xf>
    <xf numFmtId="0" fontId="2" fillId="0" borderId="0" xfId="162" applyFont="1" applyFill="1" applyAlignment="1">
      <alignment horizontal="centerContinuous" vertical="center"/>
      <protection/>
    </xf>
    <xf numFmtId="40" fontId="2" fillId="0" borderId="0" xfId="162" applyNumberFormat="1" applyFont="1" applyFill="1" applyAlignment="1">
      <alignment horizontal="centerContinuous" vertical="center"/>
      <protection/>
    </xf>
    <xf numFmtId="39" fontId="3" fillId="0" borderId="0" xfId="0" applyNumberFormat="1" applyFont="1" applyFill="1" applyBorder="1" applyAlignment="1">
      <alignment/>
    </xf>
    <xf numFmtId="0" fontId="2" fillId="0" borderId="0" xfId="0" applyFont="1" applyFill="1" applyBorder="1" applyAlignment="1">
      <alignment/>
    </xf>
    <xf numFmtId="39" fontId="2" fillId="0" borderId="0" xfId="54" applyNumberFormat="1" applyFont="1" applyFill="1" applyAlignment="1">
      <alignment/>
    </xf>
    <xf numFmtId="39" fontId="2" fillId="0" borderId="0" xfId="54" applyNumberFormat="1" applyFont="1" applyFill="1" applyBorder="1" applyAlignment="1" applyProtection="1" quotePrefix="1">
      <alignment/>
      <protection/>
    </xf>
    <xf numFmtId="40" fontId="2" fillId="0" borderId="0" xfId="0" applyNumberFormat="1" applyFont="1" applyFill="1" applyAlignment="1">
      <alignment/>
    </xf>
    <xf numFmtId="0" fontId="6" fillId="0" borderId="0" xfId="0" applyFont="1" applyFill="1" applyAlignment="1">
      <alignment horizontal="center"/>
    </xf>
    <xf numFmtId="40" fontId="2" fillId="0" borderId="11" xfId="0" applyNumberFormat="1" applyFont="1" applyFill="1" applyBorder="1" applyAlignment="1">
      <alignment horizontal="center"/>
    </xf>
    <xf numFmtId="0" fontId="2" fillId="0" borderId="10" xfId="0" applyFont="1" applyFill="1" applyBorder="1" applyAlignment="1">
      <alignment horizontal="center"/>
    </xf>
    <xf numFmtId="39" fontId="3" fillId="0" borderId="0" xfId="0" applyNumberFormat="1" applyFont="1" applyFill="1" applyAlignment="1">
      <alignment/>
    </xf>
    <xf numFmtId="0" fontId="8" fillId="0" borderId="0" xfId="133" applyNumberFormat="1" applyFont="1" applyFill="1" applyAlignment="1" quotePrefix="1">
      <alignment horizontal="center"/>
      <protection/>
    </xf>
    <xf numFmtId="0" fontId="6" fillId="0" borderId="0" xfId="133" applyNumberFormat="1" applyFont="1" applyFill="1" applyAlignment="1" quotePrefix="1">
      <alignment horizontal="centerContinuous"/>
      <protection/>
    </xf>
    <xf numFmtId="0" fontId="8" fillId="0" borderId="0" xfId="133" applyNumberFormat="1" applyFont="1" applyFill="1">
      <alignment/>
      <protection/>
    </xf>
    <xf numFmtId="0" fontId="7" fillId="0" borderId="0" xfId="133" applyNumberFormat="1" applyFont="1" applyFill="1">
      <alignment/>
      <protection/>
    </xf>
    <xf numFmtId="0" fontId="7" fillId="0" borderId="10" xfId="133" applyNumberFormat="1" applyFont="1" applyFill="1" applyBorder="1">
      <alignment/>
      <protection/>
    </xf>
    <xf numFmtId="0" fontId="8" fillId="0" borderId="0" xfId="133" applyNumberFormat="1" applyFont="1" applyFill="1" applyBorder="1">
      <alignment/>
      <protection/>
    </xf>
    <xf numFmtId="0" fontId="13" fillId="0" borderId="10" xfId="133" applyNumberFormat="1" applyFont="1" applyFill="1" applyBorder="1">
      <alignment/>
      <protection/>
    </xf>
    <xf numFmtId="0" fontId="8" fillId="0" borderId="0" xfId="133" applyNumberFormat="1" applyFont="1" applyFill="1" applyAlignment="1">
      <alignment horizontal="center"/>
      <protection/>
    </xf>
    <xf numFmtId="0" fontId="8" fillId="0" borderId="0" xfId="159" applyNumberFormat="1" applyFont="1" applyFill="1" applyAlignment="1">
      <alignment horizontal="center"/>
      <protection/>
    </xf>
    <xf numFmtId="0" fontId="7" fillId="0" borderId="0" xfId="133" applyNumberFormat="1" applyFont="1" applyFill="1" applyBorder="1">
      <alignment/>
      <protection/>
    </xf>
    <xf numFmtId="0" fontId="8" fillId="0" borderId="0" xfId="133" applyNumberFormat="1" applyFont="1" applyFill="1" applyBorder="1" applyAlignment="1" quotePrefix="1">
      <alignment horizontal="center"/>
      <protection/>
    </xf>
    <xf numFmtId="0" fontId="6" fillId="0" borderId="0" xfId="133" applyNumberFormat="1" applyFont="1" applyFill="1">
      <alignment/>
      <protection/>
    </xf>
    <xf numFmtId="40" fontId="8" fillId="0" borderId="0" xfId="133" applyNumberFormat="1" applyFont="1" applyFill="1" applyBorder="1" applyAlignment="1">
      <alignment horizontal="left"/>
      <protection/>
    </xf>
    <xf numFmtId="40" fontId="2" fillId="0" borderId="0" xfId="162" applyNumberFormat="1" applyFont="1" applyFill="1" applyAlignment="1">
      <alignment vertical="center"/>
      <protection/>
    </xf>
    <xf numFmtId="0" fontId="2" fillId="0" borderId="0" xfId="162" applyFont="1" applyFill="1" applyAlignment="1">
      <alignment vertical="center"/>
      <protection/>
    </xf>
    <xf numFmtId="40" fontId="3" fillId="0" borderId="0" xfId="162" applyNumberFormat="1" applyFont="1" applyFill="1" applyAlignment="1">
      <alignment vertical="center"/>
      <protection/>
    </xf>
    <xf numFmtId="211" fontId="2" fillId="0" borderId="0" xfId="162" applyNumberFormat="1" applyFont="1" applyFill="1" applyAlignment="1">
      <alignment vertical="center"/>
      <protection/>
    </xf>
    <xf numFmtId="0" fontId="2" fillId="0" borderId="0" xfId="162" applyFont="1" applyFill="1" applyAlignment="1">
      <alignment horizontal="center" vertical="center"/>
      <protection/>
    </xf>
    <xf numFmtId="40" fontId="2" fillId="0" borderId="11" xfId="162" applyNumberFormat="1" applyFont="1" applyFill="1" applyBorder="1" applyAlignment="1">
      <alignment horizontal="center" vertical="center"/>
      <protection/>
    </xf>
    <xf numFmtId="0" fontId="2" fillId="0" borderId="10" xfId="162" applyFont="1" applyFill="1" applyBorder="1" applyAlignment="1">
      <alignment horizontal="center" vertical="center"/>
      <protection/>
    </xf>
    <xf numFmtId="193" fontId="2" fillId="0" borderId="0" xfId="162" applyNumberFormat="1" applyFont="1" applyFill="1" applyAlignment="1">
      <alignment vertical="center"/>
      <protection/>
    </xf>
    <xf numFmtId="212" fontId="2" fillId="0" borderId="0" xfId="162" applyNumberFormat="1" applyFont="1" applyFill="1" applyAlignment="1">
      <alignment vertical="center"/>
      <protection/>
    </xf>
    <xf numFmtId="200" fontId="2" fillId="0" borderId="0" xfId="162" applyNumberFormat="1" applyFont="1" applyFill="1" applyAlignment="1">
      <alignment vertical="center"/>
      <protection/>
    </xf>
    <xf numFmtId="213" fontId="2" fillId="0" borderId="0" xfId="162" applyNumberFormat="1" applyFont="1" applyFill="1" applyAlignment="1">
      <alignment vertical="center"/>
      <protection/>
    </xf>
    <xf numFmtId="43" fontId="2" fillId="0" borderId="0" xfId="45" applyFont="1" applyFill="1" applyAlignment="1">
      <alignment vertical="center"/>
    </xf>
    <xf numFmtId="213" fontId="2" fillId="0" borderId="0" xfId="162" applyNumberFormat="1" applyFont="1" applyFill="1" applyBorder="1" applyAlignment="1">
      <alignment vertical="center"/>
      <protection/>
    </xf>
    <xf numFmtId="43" fontId="2" fillId="0" borderId="0" xfId="54" applyFont="1" applyFill="1" applyAlignment="1">
      <alignment vertical="center"/>
    </xf>
    <xf numFmtId="0" fontId="2" fillId="0" borderId="0" xfId="162" applyFont="1" applyFill="1" applyAlignment="1">
      <alignment horizontal="left" vertical="center"/>
      <protection/>
    </xf>
    <xf numFmtId="40" fontId="2" fillId="0" borderId="0" xfId="162" applyNumberFormat="1" applyFont="1" applyFill="1" applyAlignment="1">
      <alignment horizontal="left" vertical="center"/>
      <protection/>
    </xf>
    <xf numFmtId="0" fontId="2" fillId="0" borderId="0" xfId="162" applyFont="1" applyFill="1" applyAlignment="1">
      <alignment horizontal="left" vertical="center"/>
      <protection/>
    </xf>
    <xf numFmtId="40" fontId="2" fillId="0" borderId="0" xfId="162" applyNumberFormat="1" applyFont="1" applyFill="1" applyAlignment="1">
      <alignment horizontal="left" vertical="center"/>
      <protection/>
    </xf>
    <xf numFmtId="0" fontId="27" fillId="0" borderId="0" xfId="154" applyFont="1" applyFill="1" applyAlignment="1">
      <alignment vertical="center"/>
      <protection/>
    </xf>
    <xf numFmtId="0" fontId="2" fillId="0" borderId="0" xfId="0" applyFont="1" applyFill="1" applyAlignment="1" quotePrefix="1">
      <alignment horizontal="centerContinuous"/>
    </xf>
    <xf numFmtId="201" fontId="17" fillId="0" borderId="0" xfId="180" applyNumberFormat="1" applyFont="1" applyFill="1" applyAlignment="1" applyProtection="1">
      <alignment/>
      <protection/>
    </xf>
    <xf numFmtId="40" fontId="2" fillId="0" borderId="0" xfId="100" applyNumberFormat="1" applyFont="1" applyFill="1" applyBorder="1" applyAlignment="1">
      <alignment horizontal="center"/>
    </xf>
    <xf numFmtId="40" fontId="2" fillId="0" borderId="10" xfId="100" applyNumberFormat="1" applyFont="1" applyFill="1" applyBorder="1" applyAlignment="1">
      <alignment horizontal="center"/>
    </xf>
    <xf numFmtId="39" fontId="2" fillId="0" borderId="0" xfId="180" applyNumberFormat="1" applyFont="1" applyFill="1" applyBorder="1" applyAlignment="1" applyProtection="1" quotePrefix="1">
      <alignment horizontal="centerContinuous"/>
      <protection/>
    </xf>
    <xf numFmtId="0" fontId="2" fillId="0" borderId="0" xfId="0" applyFont="1" applyFill="1" applyAlignment="1">
      <alignment horizontal="left"/>
    </xf>
    <xf numFmtId="0" fontId="3" fillId="0" borderId="0" xfId="0" applyFont="1" applyFill="1" applyAlignment="1" quotePrefix="1">
      <alignment horizontal="centerContinuous"/>
    </xf>
    <xf numFmtId="205" fontId="2" fillId="0" borderId="0" xfId="52" applyNumberFormat="1" applyFont="1" applyFill="1" applyBorder="1" applyAlignment="1">
      <alignment/>
    </xf>
    <xf numFmtId="40" fontId="2" fillId="0" borderId="0" xfId="180" applyNumberFormat="1" applyFont="1" applyFill="1">
      <alignment/>
      <protection/>
    </xf>
    <xf numFmtId="40" fontId="2" fillId="0" borderId="0" xfId="73" applyNumberFormat="1" applyFont="1" applyFill="1" applyAlignment="1">
      <alignment/>
    </xf>
    <xf numFmtId="40" fontId="2" fillId="0" borderId="0" xfId="180" applyNumberFormat="1" applyFont="1" applyFill="1" applyAlignment="1">
      <alignment/>
      <protection/>
    </xf>
    <xf numFmtId="40" fontId="2" fillId="0" borderId="0" xfId="0" applyNumberFormat="1" applyFont="1" applyFill="1" applyBorder="1" applyAlignment="1">
      <alignment/>
    </xf>
    <xf numFmtId="39" fontId="17" fillId="0" borderId="0" xfId="180" applyNumberFormat="1" applyFont="1" applyFill="1">
      <alignment/>
      <protection/>
    </xf>
    <xf numFmtId="0" fontId="17" fillId="0" borderId="0" xfId="158" applyFont="1" applyFill="1">
      <alignment/>
      <protection/>
    </xf>
    <xf numFmtId="0" fontId="21" fillId="0" borderId="0" xfId="158" applyNumberFormat="1" applyFont="1" applyFill="1" applyBorder="1" applyAlignment="1">
      <alignment horizontal="center"/>
      <protection/>
    </xf>
    <xf numFmtId="39" fontId="17" fillId="0" borderId="0" xfId="181" applyNumberFormat="1" applyFont="1" applyFill="1">
      <alignment/>
      <protection/>
    </xf>
    <xf numFmtId="0" fontId="17" fillId="0" borderId="0" xfId="158" applyFont="1" applyFill="1" applyBorder="1">
      <alignment/>
      <protection/>
    </xf>
    <xf numFmtId="0" fontId="17" fillId="0" borderId="0" xfId="158" applyFont="1" applyFill="1" applyAlignment="1">
      <alignment horizontal="center"/>
      <protection/>
    </xf>
    <xf numFmtId="39" fontId="17" fillId="0" borderId="0" xfId="181" applyFont="1" applyFill="1">
      <alignment/>
      <protection/>
    </xf>
    <xf numFmtId="39" fontId="17" fillId="0" borderId="0" xfId="0" applyNumberFormat="1" applyFont="1" applyFill="1" applyAlignment="1">
      <alignment/>
    </xf>
    <xf numFmtId="39" fontId="17" fillId="0" borderId="0" xfId="178" applyNumberFormat="1" applyFont="1" applyFill="1" applyBorder="1" applyAlignment="1" applyProtection="1">
      <alignment/>
      <protection/>
    </xf>
    <xf numFmtId="203" fontId="17" fillId="0" borderId="0" xfId="161" applyNumberFormat="1" applyFont="1" applyFill="1" applyAlignment="1">
      <alignment horizontal="left"/>
      <protection/>
    </xf>
    <xf numFmtId="40" fontId="17" fillId="0" borderId="0" xfId="0" applyNumberFormat="1" applyFont="1" applyFill="1" applyAlignment="1" quotePrefix="1">
      <alignment/>
    </xf>
    <xf numFmtId="40" fontId="17" fillId="0" borderId="0" xfId="0" applyNumberFormat="1" applyFont="1" applyFill="1" applyAlignment="1" quotePrefix="1">
      <alignment horizontal="left"/>
    </xf>
    <xf numFmtId="203" fontId="18" fillId="0" borderId="0" xfId="161" applyNumberFormat="1" applyFont="1" applyFill="1" applyAlignment="1">
      <alignment horizontal="left"/>
      <protection/>
    </xf>
    <xf numFmtId="203" fontId="17" fillId="0" borderId="0" xfId="161" applyNumberFormat="1" applyFont="1" applyFill="1" applyBorder="1" applyAlignment="1">
      <alignment horizontal="left"/>
      <protection/>
    </xf>
    <xf numFmtId="203" fontId="17" fillId="0" borderId="0" xfId="109" applyNumberFormat="1" applyFont="1" applyFill="1" applyBorder="1" applyAlignment="1">
      <alignment horizontal="left"/>
    </xf>
    <xf numFmtId="203" fontId="17" fillId="0" borderId="0" xfId="161" applyNumberFormat="1" applyFont="1" applyFill="1" applyBorder="1" applyAlignment="1">
      <alignment horizontal="right"/>
      <protection/>
    </xf>
    <xf numFmtId="203" fontId="17" fillId="0" borderId="0" xfId="161" applyNumberFormat="1" applyFont="1" applyFill="1" applyBorder="1" applyAlignment="1">
      <alignment/>
      <protection/>
    </xf>
    <xf numFmtId="203" fontId="18" fillId="0" borderId="0" xfId="161" applyNumberFormat="1" applyFont="1" applyFill="1" applyBorder="1" applyAlignment="1">
      <alignment horizontal="center"/>
      <protection/>
    </xf>
    <xf numFmtId="0" fontId="2" fillId="0" borderId="0" xfId="0" applyFont="1" applyFill="1" applyBorder="1" applyAlignment="1">
      <alignment horizontal="left"/>
    </xf>
    <xf numFmtId="0" fontId="17" fillId="0" borderId="0" xfId="0" applyFont="1" applyFill="1" applyAlignment="1" quotePrefix="1">
      <alignment/>
    </xf>
    <xf numFmtId="0" fontId="17" fillId="0" borderId="0" xfId="0" applyFont="1" applyFill="1" applyAlignment="1">
      <alignment horizontal="left"/>
    </xf>
    <xf numFmtId="0" fontId="17" fillId="0" borderId="0" xfId="0" applyFont="1" applyFill="1" applyAlignment="1" quotePrefix="1">
      <alignment horizontal="left"/>
    </xf>
    <xf numFmtId="39" fontId="17" fillId="0" borderId="0" xfId="180" applyNumberFormat="1" applyFont="1" applyFill="1" applyAlignment="1" applyProtection="1">
      <alignment/>
      <protection/>
    </xf>
    <xf numFmtId="40" fontId="2" fillId="0" borderId="0" xfId="180" applyNumberFormat="1" applyFont="1" applyFill="1" applyAlignment="1">
      <alignment horizontal="center"/>
      <protection/>
    </xf>
    <xf numFmtId="40" fontId="2" fillId="0" borderId="0" xfId="180" applyNumberFormat="1" applyFont="1" applyFill="1" applyAlignment="1" applyProtection="1">
      <alignment/>
      <protection/>
    </xf>
    <xf numFmtId="0" fontId="20" fillId="0" borderId="0" xfId="148" applyFont="1" applyFill="1">
      <alignment/>
      <protection/>
    </xf>
    <xf numFmtId="208" fontId="2" fillId="0" borderId="0" xfId="180" applyNumberFormat="1" applyFont="1" applyFill="1" applyBorder="1" applyAlignment="1" applyProtection="1">
      <alignment horizontal="centerContinuous" vertical="center"/>
      <protection/>
    </xf>
    <xf numFmtId="201" fontId="18" fillId="0" borderId="0" xfId="0" applyNumberFormat="1" applyFont="1" applyFill="1" applyAlignment="1">
      <alignment/>
    </xf>
    <xf numFmtId="201" fontId="17" fillId="0" borderId="0" xfId="54" applyNumberFormat="1" applyFont="1" applyFill="1" applyAlignment="1">
      <alignment/>
    </xf>
    <xf numFmtId="201" fontId="17" fillId="0" borderId="0" xfId="0" applyNumberFormat="1" applyFont="1" applyFill="1" applyAlignment="1">
      <alignment horizontal="center"/>
    </xf>
    <xf numFmtId="201" fontId="17" fillId="0" borderId="0" xfId="0" applyNumberFormat="1" applyFont="1" applyFill="1" applyBorder="1" applyAlignment="1">
      <alignment/>
    </xf>
    <xf numFmtId="0" fontId="5" fillId="0" borderId="0" xfId="0" applyFont="1" applyFill="1" applyAlignment="1">
      <alignment/>
    </xf>
    <xf numFmtId="201" fontId="24" fillId="0" borderId="0" xfId="0" applyNumberFormat="1" applyFont="1" applyFill="1" applyAlignment="1">
      <alignment/>
    </xf>
    <xf numFmtId="0" fontId="26" fillId="0" borderId="0" xfId="133" applyFont="1" applyFill="1">
      <alignment/>
      <protection/>
    </xf>
    <xf numFmtId="0" fontId="20" fillId="0" borderId="0" xfId="133" applyFont="1" applyFill="1">
      <alignment/>
      <protection/>
    </xf>
    <xf numFmtId="216" fontId="2" fillId="0" borderId="0" xfId="133" applyNumberFormat="1" applyFont="1" applyFill="1" applyAlignment="1">
      <alignment/>
      <protection/>
    </xf>
    <xf numFmtId="216" fontId="2" fillId="0" borderId="0" xfId="73" applyNumberFormat="1" applyFont="1" applyFill="1" applyAlignment="1">
      <alignment/>
    </xf>
    <xf numFmtId="216" fontId="2" fillId="0" borderId="12" xfId="52" applyNumberFormat="1" applyFont="1" applyFill="1" applyBorder="1" applyAlignment="1">
      <alignment/>
    </xf>
    <xf numFmtId="216" fontId="2" fillId="0" borderId="0" xfId="133" applyNumberFormat="1" applyFont="1" applyFill="1" applyBorder="1" applyAlignment="1">
      <alignment/>
      <protection/>
    </xf>
    <xf numFmtId="198" fontId="2" fillId="0" borderId="11" xfId="86" applyNumberFormat="1" applyFont="1" applyFill="1" applyBorder="1" applyAlignment="1">
      <alignment vertical="center"/>
    </xf>
    <xf numFmtId="198" fontId="2" fillId="0" borderId="0" xfId="86" applyNumberFormat="1" applyFont="1" applyFill="1" applyBorder="1" applyAlignment="1">
      <alignment vertical="center"/>
    </xf>
    <xf numFmtId="198" fontId="2" fillId="0" borderId="10" xfId="86" applyNumberFormat="1" applyFont="1" applyFill="1" applyBorder="1" applyAlignment="1">
      <alignment vertical="center"/>
    </xf>
    <xf numFmtId="198" fontId="2" fillId="0" borderId="0" xfId="86" applyNumberFormat="1" applyFont="1" applyFill="1" applyAlignment="1">
      <alignment vertical="center"/>
    </xf>
    <xf numFmtId="198" fontId="2" fillId="0" borderId="12" xfId="86" applyNumberFormat="1" applyFont="1" applyFill="1" applyBorder="1" applyAlignment="1">
      <alignment vertical="center"/>
    </xf>
    <xf numFmtId="43" fontId="2" fillId="0" borderId="12" xfId="69" applyFont="1" applyFill="1" applyBorder="1" applyAlignment="1">
      <alignment horizontal="center" vertical="center"/>
    </xf>
    <xf numFmtId="40" fontId="2" fillId="0" borderId="0" xfId="133" applyNumberFormat="1" applyFont="1" applyFill="1" applyAlignment="1">
      <alignment vertical="center"/>
      <protection/>
    </xf>
    <xf numFmtId="216" fontId="2" fillId="0" borderId="13" xfId="180" applyNumberFormat="1" applyFont="1" applyFill="1" applyBorder="1" applyAlignment="1" applyProtection="1" quotePrefix="1">
      <alignment/>
      <protection/>
    </xf>
    <xf numFmtId="216" fontId="2" fillId="0" borderId="0" xfId="180" applyNumberFormat="1" applyFont="1" applyFill="1" applyBorder="1" applyAlignment="1" applyProtection="1" quotePrefix="1">
      <alignment/>
      <protection/>
    </xf>
    <xf numFmtId="216" fontId="2" fillId="0" borderId="0" xfId="66" applyNumberFormat="1" applyFont="1" applyFill="1" applyBorder="1" applyAlignment="1">
      <alignment/>
    </xf>
    <xf numFmtId="216" fontId="2" fillId="0" borderId="0" xfId="52" applyNumberFormat="1" applyFont="1" applyFill="1" applyAlignment="1">
      <alignment/>
    </xf>
    <xf numFmtId="216" fontId="2" fillId="0" borderId="0" xfId="133" applyNumberFormat="1" applyFont="1" applyFill="1">
      <alignment/>
      <protection/>
    </xf>
    <xf numFmtId="40" fontId="2" fillId="0" borderId="0" xfId="0" applyNumberFormat="1" applyFont="1" applyFill="1" applyAlignment="1">
      <alignment/>
    </xf>
    <xf numFmtId="216" fontId="2" fillId="0" borderId="0" xfId="100" applyNumberFormat="1" applyFont="1" applyFill="1" applyBorder="1" applyAlignment="1">
      <alignment/>
    </xf>
    <xf numFmtId="216" fontId="2" fillId="0" borderId="0" xfId="133" applyNumberFormat="1" applyFont="1" applyFill="1" applyBorder="1">
      <alignment/>
      <protection/>
    </xf>
    <xf numFmtId="198" fontId="10" fillId="0" borderId="0" xfId="180" applyNumberFormat="1" applyFont="1" applyFill="1" applyBorder="1" applyAlignment="1" applyProtection="1">
      <alignment horizontal="center"/>
      <protection/>
    </xf>
    <xf numFmtId="0" fontId="2" fillId="0" borderId="0" xfId="133" applyFont="1" applyFill="1" applyAlignment="1">
      <alignment vertical="center"/>
      <protection/>
    </xf>
    <xf numFmtId="38" fontId="2" fillId="0" borderId="0" xfId="133" applyNumberFormat="1" applyFont="1" applyFill="1">
      <alignment/>
      <protection/>
    </xf>
    <xf numFmtId="38" fontId="3" fillId="0" borderId="0" xfId="133" applyNumberFormat="1" applyFont="1" applyFill="1">
      <alignment/>
      <protection/>
    </xf>
    <xf numFmtId="215" fontId="17" fillId="0" borderId="0" xfId="160" applyNumberFormat="1" applyFont="1" applyFill="1" applyBorder="1" applyAlignment="1">
      <alignment horizontal="left"/>
      <protection/>
    </xf>
    <xf numFmtId="203" fontId="17" fillId="0" borderId="11" xfId="159" applyNumberFormat="1" applyFont="1" applyFill="1" applyBorder="1" applyAlignment="1">
      <alignment vertical="center"/>
      <protection/>
    </xf>
    <xf numFmtId="203" fontId="17" fillId="0" borderId="0" xfId="159" applyNumberFormat="1" applyFont="1" applyFill="1" applyBorder="1" applyAlignment="1">
      <alignment vertical="center"/>
      <protection/>
    </xf>
    <xf numFmtId="203" fontId="17" fillId="0" borderId="10" xfId="159" applyNumberFormat="1" applyFont="1" applyFill="1" applyBorder="1" applyAlignment="1">
      <alignment vertical="center"/>
      <protection/>
    </xf>
    <xf numFmtId="216" fontId="17" fillId="0" borderId="12" xfId="160" applyNumberFormat="1" applyFont="1" applyFill="1" applyBorder="1" applyAlignment="1">
      <alignment/>
      <protection/>
    </xf>
    <xf numFmtId="40" fontId="2" fillId="0" borderId="0" xfId="162" applyNumberFormat="1" applyFont="1" applyFill="1" applyBorder="1" applyAlignment="1">
      <alignment horizontal="center" vertical="center"/>
      <protection/>
    </xf>
    <xf numFmtId="0" fontId="27" fillId="0" borderId="0" xfId="154" applyFont="1" applyFill="1" applyBorder="1" applyAlignment="1">
      <alignment vertical="center"/>
      <protection/>
    </xf>
    <xf numFmtId="216" fontId="2" fillId="0" borderId="0" xfId="52" applyNumberFormat="1" applyFont="1" applyFill="1" applyAlignment="1">
      <alignment horizontal="right"/>
    </xf>
    <xf numFmtId="216" fontId="2" fillId="0" borderId="13" xfId="52" applyNumberFormat="1" applyFont="1" applyFill="1" applyBorder="1" applyAlignment="1">
      <alignment horizontal="right"/>
    </xf>
    <xf numFmtId="216" fontId="2" fillId="0" borderId="14" xfId="52" applyNumberFormat="1" applyFont="1" applyFill="1" applyBorder="1" applyAlignment="1">
      <alignment horizontal="right"/>
    </xf>
    <xf numFmtId="219" fontId="2" fillId="0" borderId="0" xfId="52" applyNumberFormat="1" applyFont="1" applyFill="1" applyAlignment="1">
      <alignment/>
    </xf>
    <xf numFmtId="219" fontId="2" fillId="0" borderId="0" xfId="0" applyNumberFormat="1" applyFont="1" applyFill="1" applyAlignment="1">
      <alignment/>
    </xf>
    <xf numFmtId="201" fontId="17" fillId="0" borderId="0" xfId="70" applyNumberFormat="1" applyFont="1" applyFill="1" applyAlignment="1">
      <alignment/>
    </xf>
    <xf numFmtId="219" fontId="17" fillId="0" borderId="0" xfId="53" applyNumberFormat="1" applyFont="1" applyFill="1" applyBorder="1" applyAlignment="1">
      <alignment/>
    </xf>
    <xf numFmtId="43" fontId="17" fillId="0" borderId="0" xfId="70" applyFont="1" applyFill="1" applyAlignment="1">
      <alignment/>
    </xf>
    <xf numFmtId="43" fontId="17" fillId="0" borderId="0" xfId="70" applyFont="1" applyFill="1" applyAlignment="1">
      <alignment/>
    </xf>
    <xf numFmtId="43" fontId="2" fillId="0" borderId="0" xfId="70" applyFont="1" applyFill="1" applyAlignment="1">
      <alignment/>
    </xf>
    <xf numFmtId="43" fontId="2" fillId="0" borderId="0" xfId="70" applyFont="1" applyFill="1" applyBorder="1" applyAlignment="1">
      <alignment/>
    </xf>
    <xf numFmtId="200" fontId="2" fillId="0" borderId="0" xfId="133" applyNumberFormat="1" applyFont="1" applyFill="1" applyBorder="1" applyAlignment="1">
      <alignment horizontal="right"/>
      <protection/>
    </xf>
    <xf numFmtId="216" fontId="2" fillId="0" borderId="0" xfId="52" applyNumberFormat="1" applyFont="1" applyFill="1" applyBorder="1" applyAlignment="1">
      <alignment/>
    </xf>
    <xf numFmtId="0" fontId="2" fillId="0" borderId="0" xfId="133" applyFont="1" applyFill="1" applyAlignment="1">
      <alignment/>
      <protection/>
    </xf>
    <xf numFmtId="201" fontId="17" fillId="0" borderId="10" xfId="0" applyNumberFormat="1" applyFont="1" applyFill="1" applyBorder="1" applyAlignment="1">
      <alignment/>
    </xf>
    <xf numFmtId="39" fontId="3" fillId="0" borderId="0" xfId="133" applyNumberFormat="1" applyFont="1" applyFill="1" applyBorder="1" applyAlignment="1">
      <alignment/>
      <protection/>
    </xf>
    <xf numFmtId="200" fontId="2" fillId="0" borderId="0" xfId="133" applyNumberFormat="1" applyFont="1" applyFill="1" applyAlignment="1">
      <alignment/>
      <protection/>
    </xf>
    <xf numFmtId="200" fontId="2" fillId="0" borderId="0" xfId="180" applyNumberFormat="1" applyFont="1" applyFill="1" applyAlignment="1">
      <alignment/>
      <protection/>
    </xf>
    <xf numFmtId="39" fontId="3" fillId="0" borderId="0" xfId="133" applyNumberFormat="1" applyFont="1" applyFill="1" applyAlignment="1">
      <alignment horizontal="center"/>
      <protection/>
    </xf>
    <xf numFmtId="200" fontId="2" fillId="0" borderId="0" xfId="133" applyNumberFormat="1" applyFont="1" applyFill="1" applyAlignment="1">
      <alignment horizontal="center"/>
      <protection/>
    </xf>
    <xf numFmtId="40" fontId="3" fillId="0" borderId="0" xfId="0" applyNumberFormat="1" applyFont="1" applyFill="1" applyAlignment="1">
      <alignment/>
    </xf>
    <xf numFmtId="40" fontId="6" fillId="0" borderId="0" xfId="133" applyNumberFormat="1" applyFont="1" applyFill="1" applyAlignment="1">
      <alignment horizontal="center"/>
      <protection/>
    </xf>
    <xf numFmtId="40" fontId="6" fillId="0" borderId="10" xfId="133" applyNumberFormat="1" applyFont="1" applyFill="1" applyBorder="1" applyAlignment="1">
      <alignment horizontal="center"/>
      <protection/>
    </xf>
    <xf numFmtId="216" fontId="2" fillId="0" borderId="0" xfId="52" applyNumberFormat="1" applyFont="1" applyFill="1" applyBorder="1" applyAlignment="1">
      <alignment/>
    </xf>
    <xf numFmtId="39" fontId="5" fillId="0" borderId="0" xfId="0" applyNumberFormat="1" applyFont="1" applyFill="1" applyAlignment="1">
      <alignment/>
    </xf>
    <xf numFmtId="200" fontId="2" fillId="0" borderId="0" xfId="86" applyNumberFormat="1" applyFont="1" applyFill="1" applyBorder="1" applyAlignment="1">
      <alignment vertical="center"/>
    </xf>
    <xf numFmtId="43" fontId="2" fillId="0" borderId="0" xfId="174" applyFont="1" applyFill="1" applyAlignment="1">
      <alignment/>
    </xf>
    <xf numFmtId="43" fontId="17" fillId="0" borderId="10" xfId="71" applyFont="1" applyFill="1" applyBorder="1" applyAlignment="1">
      <alignment/>
    </xf>
    <xf numFmtId="40" fontId="2" fillId="0" borderId="0" xfId="180" applyNumberFormat="1" applyFont="1" applyFill="1" applyAlignment="1">
      <alignment horizontal="left"/>
      <protection/>
    </xf>
    <xf numFmtId="219" fontId="17" fillId="0" borderId="0" xfId="71" applyNumberFormat="1" applyFont="1" applyFill="1" applyBorder="1" applyAlignment="1">
      <alignment/>
    </xf>
    <xf numFmtId="39" fontId="2" fillId="0" borderId="0" xfId="133" applyNumberFormat="1" applyFont="1" applyFill="1" applyAlignment="1">
      <alignment horizontal="center"/>
      <protection/>
    </xf>
    <xf numFmtId="216" fontId="2" fillId="0" borderId="0" xfId="0" applyNumberFormat="1" applyFont="1" applyFill="1" applyAlignment="1">
      <alignment/>
    </xf>
    <xf numFmtId="40" fontId="6" fillId="0" borderId="0" xfId="133" applyNumberFormat="1" applyFont="1" applyFill="1" applyAlignment="1" quotePrefix="1">
      <alignment horizontal="center"/>
      <protection/>
    </xf>
    <xf numFmtId="38" fontId="2" fillId="0" borderId="0" xfId="133" applyNumberFormat="1" applyFont="1" applyFill="1" applyAlignment="1">
      <alignment horizontal="centerContinuous"/>
      <protection/>
    </xf>
    <xf numFmtId="0" fontId="2" fillId="0" borderId="0" xfId="133" applyFont="1" applyFill="1" applyAlignment="1">
      <alignment horizontal="right"/>
      <protection/>
    </xf>
    <xf numFmtId="38" fontId="2" fillId="0" borderId="10" xfId="133" applyNumberFormat="1" applyFont="1" applyFill="1" applyBorder="1" applyAlignment="1">
      <alignment horizontal="centerContinuous"/>
      <protection/>
    </xf>
    <xf numFmtId="38" fontId="2" fillId="0" borderId="0" xfId="133" applyNumberFormat="1" applyFont="1" applyFill="1" applyBorder="1" applyAlignment="1">
      <alignment horizontal="centerContinuous"/>
      <protection/>
    </xf>
    <xf numFmtId="43" fontId="2" fillId="0" borderId="0" xfId="69" applyFont="1" applyFill="1" applyBorder="1" applyAlignment="1">
      <alignment horizontal="center" vertical="center"/>
    </xf>
    <xf numFmtId="43" fontId="8" fillId="0" borderId="10" xfId="54" applyFont="1" applyFill="1" applyBorder="1" applyAlignment="1" quotePrefix="1">
      <alignment/>
    </xf>
    <xf numFmtId="199" fontId="2" fillId="0" borderId="0" xfId="180" applyNumberFormat="1" applyFont="1" applyFill="1" applyBorder="1" applyAlignment="1" applyProtection="1" quotePrefix="1">
      <alignment/>
      <protection/>
    </xf>
    <xf numFmtId="43" fontId="8" fillId="0" borderId="0" xfId="42" applyFont="1" applyFill="1" applyAlignment="1" quotePrefix="1">
      <alignment/>
    </xf>
    <xf numFmtId="43" fontId="8" fillId="0" borderId="10" xfId="42" applyFont="1" applyFill="1" applyBorder="1" applyAlignment="1" quotePrefix="1">
      <alignment/>
    </xf>
    <xf numFmtId="43" fontId="8" fillId="0" borderId="0" xfId="42" applyFont="1" applyFill="1" applyAlignment="1" quotePrefix="1">
      <alignment horizontal="center"/>
    </xf>
    <xf numFmtId="43" fontId="8" fillId="0" borderId="0" xfId="42" applyFont="1" applyFill="1" applyBorder="1" applyAlignment="1" quotePrefix="1">
      <alignment horizontal="center"/>
    </xf>
    <xf numFmtId="43" fontId="8" fillId="0" borderId="0" xfId="42" applyFont="1" applyFill="1" applyBorder="1" applyAlignment="1" quotePrefix="1">
      <alignment/>
    </xf>
    <xf numFmtId="43" fontId="8" fillId="0" borderId="0" xfId="54" applyFont="1" applyFill="1" applyBorder="1" applyAlignment="1" quotePrefix="1">
      <alignment horizontal="center"/>
    </xf>
    <xf numFmtId="0" fontId="28" fillId="0" borderId="0" xfId="0" applyFont="1" applyFill="1" applyAlignment="1">
      <alignment/>
    </xf>
    <xf numFmtId="0" fontId="26" fillId="0" borderId="0" xfId="0" applyFont="1" applyFill="1" applyAlignment="1">
      <alignment/>
    </xf>
    <xf numFmtId="203" fontId="8" fillId="0" borderId="10" xfId="159" applyNumberFormat="1" applyFont="1" applyFill="1" applyBorder="1" applyAlignment="1" quotePrefix="1">
      <alignment horizontal="center"/>
      <protection/>
    </xf>
    <xf numFmtId="39" fontId="2" fillId="0" borderId="0" xfId="162" applyNumberFormat="1" applyFont="1" applyFill="1" applyAlignment="1">
      <alignment/>
      <protection/>
    </xf>
    <xf numFmtId="193" fontId="2" fillId="0" borderId="0" xfId="162" applyNumberFormat="1" applyFont="1" applyFill="1" applyBorder="1" applyAlignment="1">
      <alignment vertical="center"/>
      <protection/>
    </xf>
    <xf numFmtId="40" fontId="2" fillId="0" borderId="0" xfId="133" applyNumberFormat="1" applyFont="1" applyFill="1" applyBorder="1" applyAlignment="1">
      <alignment vertical="center"/>
      <protection/>
    </xf>
    <xf numFmtId="203" fontId="2" fillId="0" borderId="0" xfId="180" applyNumberFormat="1" applyFont="1" applyFill="1" applyBorder="1" applyAlignment="1" applyProtection="1">
      <alignment/>
      <protection/>
    </xf>
    <xf numFmtId="203" fontId="3" fillId="0" borderId="0" xfId="180" applyNumberFormat="1" applyFont="1" applyFill="1" applyBorder="1" applyAlignment="1" applyProtection="1" quotePrefix="1">
      <alignment/>
      <protection/>
    </xf>
    <xf numFmtId="203" fontId="2" fillId="0" borderId="0" xfId="180" applyNumberFormat="1" applyFont="1" applyFill="1" applyBorder="1" applyAlignment="1" applyProtection="1" quotePrefix="1">
      <alignment/>
      <protection/>
    </xf>
    <xf numFmtId="39" fontId="2" fillId="0" borderId="0" xfId="52" applyNumberFormat="1" applyFont="1" applyFill="1" applyBorder="1" applyAlignment="1" applyProtection="1" quotePrefix="1">
      <alignment/>
      <protection/>
    </xf>
    <xf numFmtId="219" fontId="2" fillId="0" borderId="0" xfId="52" applyNumberFormat="1" applyFont="1" applyFill="1" applyBorder="1" applyAlignment="1" applyProtection="1" quotePrefix="1">
      <alignment/>
      <protection/>
    </xf>
    <xf numFmtId="39" fontId="2" fillId="0" borderId="0" xfId="0" applyNumberFormat="1" applyFont="1" applyFill="1" applyAlignment="1">
      <alignment horizontal="centerContinuous"/>
    </xf>
    <xf numFmtId="220" fontId="2" fillId="0" borderId="0" xfId="133" applyNumberFormat="1" applyFont="1" applyFill="1" applyBorder="1" applyAlignment="1">
      <alignment horizontal="right"/>
      <protection/>
    </xf>
    <xf numFmtId="220" fontId="2" fillId="0" borderId="0" xfId="52" applyNumberFormat="1" applyFont="1" applyFill="1" applyBorder="1" applyAlignment="1">
      <alignment/>
    </xf>
    <xf numFmtId="220" fontId="2" fillId="0" borderId="0" xfId="66" applyNumberFormat="1" applyFont="1" applyFill="1" applyBorder="1" applyAlignment="1">
      <alignment/>
    </xf>
    <xf numFmtId="220" fontId="2" fillId="0" borderId="0" xfId="133" applyNumberFormat="1" applyFont="1" applyFill="1" applyBorder="1" applyAlignment="1">
      <alignment/>
      <protection/>
    </xf>
    <xf numFmtId="220" fontId="2" fillId="0" borderId="0" xfId="100" applyNumberFormat="1" applyFont="1" applyFill="1" applyBorder="1" applyAlignment="1">
      <alignment/>
    </xf>
    <xf numFmtId="0" fontId="25" fillId="0" borderId="0" xfId="133" applyFont="1" applyFill="1" applyBorder="1" applyAlignment="1">
      <alignment/>
      <protection/>
    </xf>
    <xf numFmtId="40" fontId="25" fillId="0" borderId="0" xfId="133" applyNumberFormat="1" applyFont="1" applyFill="1" applyBorder="1" applyAlignment="1">
      <alignment/>
      <protection/>
    </xf>
    <xf numFmtId="43" fontId="8" fillId="0" borderId="0" xfId="159" applyNumberFormat="1" applyFont="1" applyFill="1" applyAlignment="1" quotePrefix="1">
      <alignment horizontal="center"/>
      <protection/>
    </xf>
    <xf numFmtId="43" fontId="8" fillId="0" borderId="0" xfId="159" applyNumberFormat="1" applyFont="1" applyFill="1" applyAlignment="1" quotePrefix="1">
      <alignment/>
      <protection/>
    </xf>
    <xf numFmtId="43" fontId="8" fillId="0" borderId="0" xfId="42" applyNumberFormat="1" applyFont="1" applyFill="1" applyAlignment="1" quotePrefix="1">
      <alignment horizontal="center"/>
    </xf>
    <xf numFmtId="43" fontId="8" fillId="0" borderId="0" xfId="133" applyNumberFormat="1" applyFont="1" applyFill="1">
      <alignment/>
      <protection/>
    </xf>
    <xf numFmtId="43" fontId="8" fillId="0" borderId="0" xfId="42" applyNumberFormat="1" applyFont="1" applyFill="1" applyBorder="1" applyAlignment="1" quotePrefix="1">
      <alignment horizontal="center"/>
    </xf>
    <xf numFmtId="43" fontId="8" fillId="0" borderId="0" xfId="159" applyNumberFormat="1" applyFont="1" applyFill="1" applyBorder="1" applyAlignment="1" quotePrefix="1">
      <alignment horizontal="center"/>
      <protection/>
    </xf>
    <xf numFmtId="43" fontId="8" fillId="0" borderId="0" xfId="159" applyNumberFormat="1" applyFont="1" applyFill="1" applyBorder="1" applyAlignment="1" quotePrefix="1">
      <alignment horizontal="right"/>
      <protection/>
    </xf>
    <xf numFmtId="43" fontId="8" fillId="0" borderId="0" xfId="73" applyNumberFormat="1" applyFont="1" applyFill="1" applyBorder="1" applyAlignment="1">
      <alignment/>
    </xf>
    <xf numFmtId="43" fontId="8" fillId="0" borderId="12" xfId="73" applyNumberFormat="1" applyFont="1" applyFill="1" applyBorder="1" applyAlignment="1">
      <alignment/>
    </xf>
    <xf numFmtId="219" fontId="2" fillId="0" borderId="0" xfId="162" applyNumberFormat="1" applyFont="1" applyFill="1" applyBorder="1">
      <alignment/>
      <protection/>
    </xf>
    <xf numFmtId="219" fontId="2" fillId="0" borderId="0" xfId="162" applyNumberFormat="1" applyFont="1" applyFill="1">
      <alignment/>
      <protection/>
    </xf>
    <xf numFmtId="219" fontId="2" fillId="0" borderId="0" xfId="45" applyNumberFormat="1" applyFont="1" applyFill="1" applyAlignment="1">
      <alignment/>
    </xf>
    <xf numFmtId="219" fontId="2" fillId="0" borderId="14" xfId="162" applyNumberFormat="1" applyFont="1" applyFill="1" applyBorder="1">
      <alignment/>
      <protection/>
    </xf>
    <xf numFmtId="217" fontId="17" fillId="0" borderId="0" xfId="70" applyNumberFormat="1" applyFont="1" applyFill="1" applyAlignment="1">
      <alignment/>
    </xf>
    <xf numFmtId="217" fontId="17" fillId="0" borderId="0" xfId="70" applyNumberFormat="1" applyFont="1" applyFill="1" applyBorder="1" applyAlignment="1">
      <alignment/>
    </xf>
    <xf numFmtId="0" fontId="3" fillId="0" borderId="0" xfId="0" applyNumberFormat="1" applyFont="1" applyFill="1" applyBorder="1" applyAlignment="1">
      <alignment horizontal="center"/>
    </xf>
    <xf numFmtId="216" fontId="2" fillId="0" borderId="0" xfId="52" applyNumberFormat="1" applyFont="1" applyFill="1" applyBorder="1" applyAlignment="1">
      <alignment horizontal="right"/>
    </xf>
    <xf numFmtId="0" fontId="27" fillId="0" borderId="0" xfId="0" applyFont="1" applyFill="1" applyAlignment="1">
      <alignment/>
    </xf>
    <xf numFmtId="39" fontId="27" fillId="0" borderId="0" xfId="0" applyNumberFormat="1" applyFont="1" applyFill="1" applyAlignment="1">
      <alignment/>
    </xf>
    <xf numFmtId="201" fontId="33" fillId="0" borderId="0" xfId="183" applyNumberFormat="1" applyFont="1" applyFill="1" applyAlignment="1">
      <alignment horizontal="centerContinuous"/>
      <protection/>
    </xf>
    <xf numFmtId="39" fontId="21" fillId="0" borderId="0" xfId="180" applyNumberFormat="1" applyFont="1" applyFill="1" applyAlignment="1" applyProtection="1">
      <alignment horizontal="left"/>
      <protection/>
    </xf>
    <xf numFmtId="43" fontId="27" fillId="0" borderId="0" xfId="42" applyFont="1" applyFill="1" applyBorder="1" applyAlignment="1">
      <alignment vertical="center"/>
    </xf>
    <xf numFmtId="39" fontId="2" fillId="0" borderId="0" xfId="180" applyNumberFormat="1" applyFont="1" applyFill="1" applyBorder="1" applyAlignment="1" applyProtection="1" quotePrefix="1">
      <alignment horizontal="left"/>
      <protection/>
    </xf>
    <xf numFmtId="0" fontId="18" fillId="0" borderId="0" xfId="134" applyFont="1" applyFill="1" applyAlignment="1">
      <alignment/>
      <protection/>
    </xf>
    <xf numFmtId="39" fontId="17" fillId="0" borderId="0" xfId="134" applyNumberFormat="1" applyFont="1" applyFill="1" applyAlignment="1">
      <alignment/>
      <protection/>
    </xf>
    <xf numFmtId="39" fontId="18" fillId="0" borderId="0" xfId="0" applyNumberFormat="1" applyFont="1" applyFill="1" applyAlignment="1" quotePrefix="1">
      <alignment horizontal="center"/>
    </xf>
    <xf numFmtId="39" fontId="3" fillId="0" borderId="0" xfId="180" applyNumberFormat="1" applyFont="1" applyFill="1" applyBorder="1" applyAlignment="1" applyProtection="1" quotePrefix="1">
      <alignment horizontal="left"/>
      <protection/>
    </xf>
    <xf numFmtId="39" fontId="2" fillId="0" borderId="0" xfId="0" applyNumberFormat="1" applyFont="1" applyFill="1" applyBorder="1" applyAlignment="1">
      <alignment/>
    </xf>
    <xf numFmtId="0" fontId="6" fillId="0" borderId="0" xfId="133" applyNumberFormat="1" applyFont="1" applyFill="1" applyAlignment="1" quotePrefix="1">
      <alignment horizontal="center"/>
      <protection/>
    </xf>
    <xf numFmtId="199" fontId="2" fillId="0" borderId="0" xfId="180" applyNumberFormat="1" applyFont="1" applyFill="1" applyBorder="1" applyAlignment="1" applyProtection="1" quotePrefix="1">
      <alignment horizontal="center"/>
      <protection/>
    </xf>
    <xf numFmtId="208" fontId="17" fillId="0" borderId="0" xfId="0" applyNumberFormat="1" applyFont="1" applyFill="1" applyAlignment="1">
      <alignment/>
    </xf>
    <xf numFmtId="208" fontId="17" fillId="0" borderId="0" xfId="0" applyNumberFormat="1" applyFont="1" applyFill="1" applyBorder="1" applyAlignment="1">
      <alignment/>
    </xf>
    <xf numFmtId="223" fontId="17" fillId="0" borderId="0" xfId="71" applyNumberFormat="1" applyFont="1" applyFill="1" applyBorder="1" applyAlignment="1">
      <alignment/>
    </xf>
    <xf numFmtId="39" fontId="3" fillId="0" borderId="0" xfId="52" applyNumberFormat="1" applyFont="1" applyFill="1" applyBorder="1" applyAlignment="1">
      <alignment horizontal="center"/>
    </xf>
    <xf numFmtId="39" fontId="34" fillId="0" borderId="0" xfId="180" applyNumberFormat="1" applyFont="1" applyFill="1" applyAlignment="1">
      <alignment horizontal="center"/>
      <protection/>
    </xf>
    <xf numFmtId="39" fontId="34" fillId="0" borderId="0" xfId="180" applyNumberFormat="1" applyFont="1" applyFill="1" applyAlignment="1" quotePrefix="1">
      <alignment horizontal="center"/>
      <protection/>
    </xf>
    <xf numFmtId="0" fontId="29" fillId="0" borderId="0" xfId="0" applyFont="1" applyFill="1" applyAlignment="1">
      <alignment/>
    </xf>
    <xf numFmtId="43" fontId="2" fillId="0" borderId="0" xfId="69" applyFont="1" applyFill="1" applyBorder="1" applyAlignment="1">
      <alignment horizontal="center" vertical="center"/>
    </xf>
    <xf numFmtId="39" fontId="18" fillId="0" borderId="0" xfId="134" applyNumberFormat="1" applyFont="1" applyFill="1" applyBorder="1" applyAlignment="1">
      <alignment horizontal="center"/>
      <protection/>
    </xf>
    <xf numFmtId="40" fontId="3" fillId="0" borderId="0" xfId="0" applyNumberFormat="1" applyFont="1" applyFill="1" applyAlignment="1">
      <alignment horizontal="center"/>
    </xf>
    <xf numFmtId="40" fontId="3" fillId="0" borderId="0" xfId="0" applyNumberFormat="1" applyFont="1" applyFill="1" applyAlignment="1">
      <alignment horizontal="centerContinuous"/>
    </xf>
    <xf numFmtId="40" fontId="3" fillId="0" borderId="0" xfId="180" applyNumberFormat="1" applyFont="1" applyFill="1">
      <alignment/>
      <protection/>
    </xf>
    <xf numFmtId="0" fontId="26" fillId="0" borderId="0" xfId="0" applyNumberFormat="1" applyFont="1" applyFill="1" applyAlignment="1">
      <alignment/>
    </xf>
    <xf numFmtId="0" fontId="24" fillId="0" borderId="0" xfId="0" applyFont="1" applyFill="1" applyAlignment="1">
      <alignment/>
    </xf>
    <xf numFmtId="201" fontId="10" fillId="0" borderId="15" xfId="133" applyNumberFormat="1" applyFont="1" applyFill="1" applyBorder="1">
      <alignment/>
      <protection/>
    </xf>
    <xf numFmtId="0" fontId="27" fillId="0" borderId="0" xfId="154" applyNumberFormat="1" applyFont="1" applyFill="1" applyAlignment="1" quotePrefix="1">
      <alignment horizontal="centerContinuous" vertical="center"/>
      <protection/>
    </xf>
    <xf numFmtId="0" fontId="27" fillId="0" borderId="0" xfId="154" applyNumberFormat="1" applyFont="1" applyFill="1" applyAlignment="1">
      <alignment horizontal="centerContinuous" vertical="center"/>
      <protection/>
    </xf>
    <xf numFmtId="40" fontId="3" fillId="0" borderId="0" xfId="133" applyNumberFormat="1" applyFont="1" applyFill="1" applyAlignment="1">
      <alignment vertical="center"/>
      <protection/>
    </xf>
    <xf numFmtId="40" fontId="2" fillId="0" borderId="0" xfId="86" applyNumberFormat="1" applyFont="1" applyFill="1" applyAlignment="1">
      <alignment vertical="center"/>
    </xf>
    <xf numFmtId="40" fontId="2" fillId="0" borderId="0" xfId="86" applyNumberFormat="1" applyFont="1" applyFill="1" applyBorder="1" applyAlignment="1">
      <alignment vertical="center"/>
    </xf>
    <xf numFmtId="0" fontId="2" fillId="0" borderId="0" xfId="133" applyNumberFormat="1" applyFont="1" applyFill="1" applyAlignment="1">
      <alignment vertical="center"/>
      <protection/>
    </xf>
    <xf numFmtId="40" fontId="2" fillId="0" borderId="0" xfId="133" applyNumberFormat="1" applyFont="1" applyFill="1" applyAlignment="1">
      <alignment horizontal="center" vertical="center"/>
      <protection/>
    </xf>
    <xf numFmtId="40" fontId="2" fillId="0" borderId="0" xfId="86" applyNumberFormat="1" applyFont="1" applyFill="1" applyBorder="1" applyAlignment="1" quotePrefix="1">
      <alignment horizontal="centerContinuous" vertical="center"/>
    </xf>
    <xf numFmtId="0" fontId="2" fillId="0" borderId="0" xfId="133" applyFont="1" applyFill="1" applyBorder="1" applyAlignment="1">
      <alignment horizontal="center" vertical="center"/>
      <protection/>
    </xf>
    <xf numFmtId="40" fontId="2" fillId="0" borderId="0" xfId="86" applyNumberFormat="1" applyFont="1" applyFill="1" applyBorder="1" applyAlignment="1">
      <alignment horizontal="centerContinuous" vertical="center"/>
    </xf>
    <xf numFmtId="40" fontId="2" fillId="0" borderId="0" xfId="86" applyNumberFormat="1" applyFont="1" applyFill="1" applyBorder="1" applyAlignment="1">
      <alignment horizontal="center" vertical="center"/>
    </xf>
    <xf numFmtId="0" fontId="2" fillId="0" borderId="0" xfId="133" applyFont="1" applyFill="1" applyAlignment="1">
      <alignment horizontal="center" vertical="center"/>
      <protection/>
    </xf>
    <xf numFmtId="43" fontId="27" fillId="0" borderId="0" xfId="69" applyFont="1" applyFill="1" applyBorder="1" applyAlignment="1">
      <alignment vertical="center"/>
    </xf>
    <xf numFmtId="40" fontId="2" fillId="0" borderId="10" xfId="86" applyNumberFormat="1" applyFont="1" applyFill="1" applyBorder="1" applyAlignment="1" quotePrefix="1">
      <alignment horizontal="centerContinuous" vertical="center"/>
    </xf>
    <xf numFmtId="40" fontId="2" fillId="0" borderId="10" xfId="86" applyNumberFormat="1" applyFont="1" applyFill="1" applyBorder="1" applyAlignment="1" quotePrefix="1">
      <alignment horizontal="center" vertical="center"/>
    </xf>
    <xf numFmtId="40" fontId="2" fillId="0" borderId="10" xfId="86" applyNumberFormat="1" applyFont="1" applyFill="1" applyBorder="1" applyAlignment="1">
      <alignment horizontal="centerContinuous" vertical="center"/>
    </xf>
    <xf numFmtId="40" fontId="2" fillId="0" borderId="13" xfId="86" applyNumberFormat="1" applyFont="1" applyFill="1" applyBorder="1" applyAlignment="1">
      <alignment horizontal="center" vertical="center"/>
    </xf>
    <xf numFmtId="40" fontId="2" fillId="0" borderId="11" xfId="86" applyNumberFormat="1" applyFont="1" applyFill="1" applyBorder="1" applyAlignment="1">
      <alignment horizontal="center" vertical="center"/>
    </xf>
    <xf numFmtId="40" fontId="9" fillId="0" borderId="0" xfId="133" applyNumberFormat="1" applyFont="1" applyFill="1" applyAlignment="1">
      <alignment vertical="center"/>
      <protection/>
    </xf>
    <xf numFmtId="0" fontId="27" fillId="0" borderId="0" xfId="154" applyFont="1" applyFill="1" applyAlignment="1">
      <alignment horizontal="left" vertical="center"/>
      <protection/>
    </xf>
    <xf numFmtId="2" fontId="2" fillId="0" borderId="0" xfId="133" applyNumberFormat="1" applyFont="1" applyFill="1" applyAlignment="1">
      <alignment vertical="center"/>
      <protection/>
    </xf>
    <xf numFmtId="4" fontId="2" fillId="0" borderId="0" xfId="133" applyNumberFormat="1" applyFont="1" applyFill="1" applyAlignment="1">
      <alignment vertical="center"/>
      <protection/>
    </xf>
    <xf numFmtId="43" fontId="2" fillId="0" borderId="0" xfId="133" applyNumberFormat="1" applyFont="1" applyFill="1" applyAlignment="1">
      <alignment vertical="center"/>
      <protection/>
    </xf>
    <xf numFmtId="39" fontId="3" fillId="0" borderId="0" xfId="0" applyNumberFormat="1" applyFont="1" applyFill="1" applyAlignment="1">
      <alignment/>
    </xf>
    <xf numFmtId="39" fontId="2" fillId="0" borderId="0" xfId="52" applyNumberFormat="1" applyFont="1" applyFill="1" applyAlignment="1">
      <alignment/>
    </xf>
    <xf numFmtId="219" fontId="2" fillId="0" borderId="0" xfId="52" applyNumberFormat="1" applyFont="1" applyFill="1" applyAlignment="1">
      <alignment/>
    </xf>
    <xf numFmtId="39" fontId="2" fillId="0" borderId="0" xfId="52" applyNumberFormat="1" applyFont="1" applyFill="1" applyAlignment="1" applyProtection="1" quotePrefix="1">
      <alignment/>
      <protection/>
    </xf>
    <xf numFmtId="39" fontId="2" fillId="0" borderId="0" xfId="180" applyNumberFormat="1" applyFont="1" applyFill="1" applyBorder="1" applyAlignment="1">
      <alignment horizontal="center"/>
      <protection/>
    </xf>
    <xf numFmtId="0" fontId="17" fillId="0" borderId="10" xfId="0" applyFont="1" applyFill="1" applyBorder="1" applyAlignment="1">
      <alignment/>
    </xf>
    <xf numFmtId="39" fontId="2" fillId="0" borderId="0" xfId="0" applyNumberFormat="1" applyFont="1" applyFill="1" applyAlignment="1" quotePrefix="1">
      <alignment horizontal="center"/>
    </xf>
    <xf numFmtId="0" fontId="18" fillId="0" borderId="0" xfId="134" applyFont="1" applyFill="1">
      <alignment/>
      <protection/>
    </xf>
    <xf numFmtId="0" fontId="17" fillId="0" borderId="0" xfId="134" applyFont="1" applyFill="1" applyBorder="1" applyAlignment="1">
      <alignment horizontal="center"/>
      <protection/>
    </xf>
    <xf numFmtId="49" fontId="18" fillId="0" borderId="0" xfId="0" applyNumberFormat="1" applyFont="1" applyFill="1" applyAlignment="1">
      <alignment horizontal="center"/>
    </xf>
    <xf numFmtId="40" fontId="2" fillId="0" borderId="0" xfId="133" applyNumberFormat="1" applyFont="1" applyFill="1" applyAlignment="1" quotePrefix="1">
      <alignment horizontal="center"/>
      <protection/>
    </xf>
    <xf numFmtId="40" fontId="3" fillId="0" borderId="0" xfId="133" applyNumberFormat="1" applyFont="1" applyFill="1">
      <alignment/>
      <protection/>
    </xf>
    <xf numFmtId="39" fontId="3" fillId="0" borderId="0" xfId="180" applyNumberFormat="1" applyFont="1" applyFill="1" applyAlignment="1" applyProtection="1">
      <alignment horizontal="centerContinuous"/>
      <protection/>
    </xf>
    <xf numFmtId="39" fontId="3" fillId="0" borderId="0" xfId="52" applyNumberFormat="1" applyFont="1" applyFill="1" applyBorder="1" applyAlignment="1">
      <alignment/>
    </xf>
    <xf numFmtId="39" fontId="17" fillId="0" borderId="0" xfId="134" applyNumberFormat="1" applyFont="1" applyFill="1" applyBorder="1" applyAlignment="1" quotePrefix="1">
      <alignment horizontal="center"/>
      <protection/>
    </xf>
    <xf numFmtId="39" fontId="18" fillId="0" borderId="0" xfId="134" applyNumberFormat="1" applyFont="1" applyFill="1" applyBorder="1" applyAlignment="1" quotePrefix="1">
      <alignment horizontal="center"/>
      <protection/>
    </xf>
    <xf numFmtId="40" fontId="2" fillId="0" borderId="0" xfId="133" applyNumberFormat="1" applyFont="1" applyFill="1" applyBorder="1">
      <alignment/>
      <protection/>
    </xf>
    <xf numFmtId="38" fontId="2" fillId="0" borderId="0" xfId="133" applyNumberFormat="1" applyFont="1" applyFill="1" applyAlignment="1">
      <alignment horizontal="center"/>
      <protection/>
    </xf>
    <xf numFmtId="1" fontId="2" fillId="0" borderId="0" xfId="133" applyNumberFormat="1" applyFont="1" applyFill="1" applyBorder="1" applyAlignment="1" quotePrefix="1">
      <alignment horizontal="center"/>
      <protection/>
    </xf>
    <xf numFmtId="1" fontId="2" fillId="0" borderId="0" xfId="133" applyNumberFormat="1" applyFont="1" applyFill="1" applyBorder="1" applyAlignment="1">
      <alignment horizontal="center"/>
      <protection/>
    </xf>
    <xf numFmtId="38" fontId="2" fillId="0" borderId="0" xfId="133" applyNumberFormat="1" applyFont="1" applyFill="1" applyBorder="1">
      <alignment/>
      <protection/>
    </xf>
    <xf numFmtId="1" fontId="2" fillId="0" borderId="11" xfId="133" applyNumberFormat="1" applyFont="1" applyFill="1" applyBorder="1" applyAlignment="1" quotePrefix="1">
      <alignment horizontal="center"/>
      <protection/>
    </xf>
    <xf numFmtId="196" fontId="2" fillId="0" borderId="0" xfId="133" applyNumberFormat="1" applyFont="1" applyFill="1" applyBorder="1">
      <alignment/>
      <protection/>
    </xf>
    <xf numFmtId="195" fontId="2" fillId="0" borderId="0" xfId="133" applyNumberFormat="1" applyFont="1" applyFill="1">
      <alignment/>
      <protection/>
    </xf>
    <xf numFmtId="39" fontId="24" fillId="0" borderId="0" xfId="0" applyNumberFormat="1" applyFont="1" applyFill="1" applyAlignment="1">
      <alignment/>
    </xf>
    <xf numFmtId="0" fontId="21" fillId="0" borderId="0" xfId="158" applyFont="1" applyFill="1">
      <alignment/>
      <protection/>
    </xf>
    <xf numFmtId="0" fontId="30" fillId="0" borderId="0" xfId="133" applyFont="1" applyFill="1" applyAlignment="1">
      <alignment/>
      <protection/>
    </xf>
    <xf numFmtId="0" fontId="24" fillId="0" borderId="0" xfId="135" applyFont="1" applyFill="1">
      <alignment/>
      <protection/>
    </xf>
    <xf numFmtId="0" fontId="21" fillId="0" borderId="0" xfId="158" applyNumberFormat="1" applyFont="1" applyFill="1" applyBorder="1" applyAlignment="1">
      <alignment horizontal="right"/>
      <protection/>
    </xf>
    <xf numFmtId="0" fontId="30" fillId="0" borderId="0" xfId="0" applyFont="1" applyFill="1" applyAlignment="1">
      <alignment/>
    </xf>
    <xf numFmtId="40" fontId="24" fillId="0" borderId="0" xfId="133" applyNumberFormat="1" applyFont="1" applyFill="1" applyBorder="1" applyAlignment="1">
      <alignment/>
      <protection/>
    </xf>
    <xf numFmtId="40" fontId="31" fillId="0" borderId="0" xfId="133" applyNumberFormat="1" applyFont="1" applyFill="1" applyBorder="1" applyAlignment="1">
      <alignment/>
      <protection/>
    </xf>
    <xf numFmtId="0" fontId="24" fillId="0" borderId="0" xfId="133" applyFont="1" applyFill="1" applyAlignment="1">
      <alignment/>
      <protection/>
    </xf>
    <xf numFmtId="39" fontId="24" fillId="0" borderId="0" xfId="133" applyNumberFormat="1" applyFont="1" applyFill="1" applyAlignment="1">
      <alignment/>
      <protection/>
    </xf>
    <xf numFmtId="201" fontId="32" fillId="0" borderId="0" xfId="0" applyNumberFormat="1" applyFont="1" applyFill="1" applyAlignment="1">
      <alignment horizontal="center"/>
    </xf>
    <xf numFmtId="201" fontId="24" fillId="0" borderId="0" xfId="0" applyNumberFormat="1" applyFont="1" applyFill="1" applyAlignment="1" quotePrefix="1">
      <alignment horizontal="center"/>
    </xf>
    <xf numFmtId="201" fontId="17" fillId="0" borderId="0" xfId="0" applyNumberFormat="1" applyFont="1" applyFill="1" applyAlignment="1">
      <alignment/>
    </xf>
    <xf numFmtId="201" fontId="17" fillId="0" borderId="0" xfId="52" applyNumberFormat="1" applyFont="1" applyFill="1" applyAlignment="1">
      <alignment/>
    </xf>
    <xf numFmtId="200" fontId="3" fillId="0" borderId="10" xfId="180" applyNumberFormat="1" applyFont="1" applyFill="1" applyBorder="1" applyAlignment="1">
      <alignment horizontal="centerContinuous"/>
      <protection/>
    </xf>
    <xf numFmtId="200" fontId="3" fillId="0" borderId="10" xfId="133" applyNumberFormat="1" applyFont="1" applyFill="1" applyBorder="1" applyAlignment="1">
      <alignment horizontal="centerContinuous"/>
      <protection/>
    </xf>
    <xf numFmtId="200" fontId="3" fillId="0" borderId="0" xfId="133" applyNumberFormat="1" applyFont="1" applyFill="1" applyBorder="1" applyAlignment="1">
      <alignment horizontal="centerContinuous"/>
      <protection/>
    </xf>
    <xf numFmtId="200" fontId="3" fillId="0" borderId="0" xfId="180" applyNumberFormat="1" applyFont="1" applyFill="1" applyAlignment="1">
      <alignment horizontal="centerContinuous"/>
      <protection/>
    </xf>
    <xf numFmtId="39" fontId="3" fillId="0" borderId="0" xfId="180" applyNumberFormat="1" applyFont="1" applyFill="1" applyAlignment="1">
      <alignment/>
      <protection/>
    </xf>
    <xf numFmtId="39" fontId="3" fillId="0" borderId="0" xfId="180" applyNumberFormat="1" applyFont="1" applyFill="1" applyAlignment="1">
      <alignment horizontal="right"/>
      <protection/>
    </xf>
    <xf numFmtId="39" fontId="3" fillId="0" borderId="0" xfId="133" applyNumberFormat="1" applyFont="1" applyFill="1" applyBorder="1" applyAlignment="1">
      <alignment/>
      <protection/>
    </xf>
    <xf numFmtId="39" fontId="3" fillId="0" borderId="0" xfId="180" applyNumberFormat="1" applyFont="1" applyFill="1" applyAlignment="1">
      <alignment horizontal="center"/>
      <protection/>
    </xf>
    <xf numFmtId="39" fontId="3" fillId="0" borderId="10" xfId="180" applyNumberFormat="1" applyFont="1" applyFill="1" applyBorder="1" applyAlignment="1">
      <alignment horizontal="right"/>
      <protection/>
    </xf>
    <xf numFmtId="39" fontId="3" fillId="0" borderId="10" xfId="180" applyNumberFormat="1" applyFont="1" applyFill="1" applyBorder="1" applyAlignment="1">
      <alignment horizontal="center"/>
      <protection/>
    </xf>
    <xf numFmtId="39" fontId="3" fillId="0" borderId="10" xfId="133" applyNumberFormat="1" applyFont="1" applyFill="1" applyBorder="1" applyAlignment="1">
      <alignment/>
      <protection/>
    </xf>
    <xf numFmtId="39" fontId="3" fillId="0" borderId="10" xfId="0" applyNumberFormat="1" applyFont="1" applyFill="1" applyBorder="1" applyAlignment="1">
      <alignment horizontal="centerContinuous"/>
    </xf>
    <xf numFmtId="40" fontId="2" fillId="0" borderId="0" xfId="71" applyNumberFormat="1" applyFont="1" applyFill="1" applyBorder="1" applyAlignment="1">
      <alignment/>
    </xf>
    <xf numFmtId="219" fontId="2" fillId="0" borderId="12" xfId="52" applyNumberFormat="1" applyFont="1" applyFill="1" applyBorder="1" applyAlignment="1" applyProtection="1" quotePrefix="1">
      <alignment horizontal="right"/>
      <protection/>
    </xf>
    <xf numFmtId="0" fontId="3" fillId="0" borderId="13" xfId="0" applyNumberFormat="1" applyFont="1" applyFill="1" applyBorder="1" applyAlignment="1">
      <alignment horizontal="centerContinuous"/>
    </xf>
    <xf numFmtId="199" fontId="2" fillId="0" borderId="0" xfId="0" applyNumberFormat="1" applyFont="1" applyFill="1" applyBorder="1" applyAlignment="1">
      <alignment horizontal="centerContinuous"/>
    </xf>
    <xf numFmtId="219" fontId="2" fillId="0" borderId="0" xfId="53" applyNumberFormat="1" applyFont="1" applyFill="1" applyBorder="1" applyAlignment="1">
      <alignment horizontal="right"/>
    </xf>
    <xf numFmtId="39" fontId="2" fillId="0" borderId="10" xfId="0" applyNumberFormat="1" applyFont="1" applyFill="1" applyBorder="1" applyAlignment="1">
      <alignment horizontal="centerContinuous"/>
    </xf>
    <xf numFmtId="216" fontId="17" fillId="0" borderId="0" xfId="53" applyNumberFormat="1" applyFont="1" applyFill="1" applyBorder="1" applyAlignment="1">
      <alignment horizontal="right"/>
    </xf>
    <xf numFmtId="220" fontId="2" fillId="0" borderId="13" xfId="54" applyNumberFormat="1" applyFont="1" applyFill="1" applyBorder="1" applyAlignment="1">
      <alignment horizontal="right"/>
    </xf>
    <xf numFmtId="220" fontId="2" fillId="0" borderId="12" xfId="54" applyNumberFormat="1" applyFont="1" applyFill="1" applyBorder="1" applyAlignment="1">
      <alignment horizontal="right"/>
    </xf>
    <xf numFmtId="219" fontId="2" fillId="0" borderId="12" xfId="53" applyNumberFormat="1" applyFont="1" applyFill="1" applyBorder="1" applyAlignment="1">
      <alignment horizontal="right"/>
    </xf>
    <xf numFmtId="39" fontId="2" fillId="0" borderId="0" xfId="0" applyNumberFormat="1" applyFont="1" applyFill="1" applyAlignment="1">
      <alignment/>
    </xf>
    <xf numFmtId="0" fontId="27" fillId="0" borderId="0" xfId="0" applyFont="1" applyFill="1" applyAlignment="1">
      <alignment/>
    </xf>
    <xf numFmtId="210" fontId="27" fillId="0" borderId="0" xfId="42" applyNumberFormat="1" applyFont="1" applyFill="1" applyBorder="1" applyAlignment="1">
      <alignment/>
    </xf>
    <xf numFmtId="210" fontId="27" fillId="0" borderId="12" xfId="42" applyNumberFormat="1" applyFont="1" applyFill="1" applyBorder="1" applyAlignment="1">
      <alignment/>
    </xf>
    <xf numFmtId="210" fontId="27" fillId="0" borderId="10" xfId="42" applyNumberFormat="1" applyFont="1" applyFill="1" applyBorder="1" applyAlignment="1">
      <alignment/>
    </xf>
    <xf numFmtId="49" fontId="27" fillId="0" borderId="0" xfId="0" applyNumberFormat="1" applyFont="1" applyFill="1" applyAlignment="1" quotePrefix="1">
      <alignment horizontal="left"/>
    </xf>
    <xf numFmtId="205" fontId="8" fillId="0" borderId="0" xfId="159" applyNumberFormat="1" applyFont="1" applyFill="1" applyAlignment="1">
      <alignment horizontal="right"/>
      <protection/>
    </xf>
    <xf numFmtId="0" fontId="3" fillId="0" borderId="0" xfId="133" applyFont="1" applyFill="1" applyAlignment="1">
      <alignment horizontal="center" vertical="center"/>
      <protection/>
    </xf>
    <xf numFmtId="43" fontId="8" fillId="0" borderId="0" xfId="52" applyNumberFormat="1" applyFont="1" applyFill="1" applyAlignment="1">
      <alignment horizontal="center"/>
    </xf>
    <xf numFmtId="200" fontId="2" fillId="0" borderId="16" xfId="86" applyNumberFormat="1" applyFont="1" applyFill="1" applyBorder="1" applyAlignment="1">
      <alignment vertical="center"/>
    </xf>
    <xf numFmtId="219" fontId="2" fillId="0" borderId="13" xfId="162" applyNumberFormat="1" applyFont="1" applyFill="1" applyBorder="1">
      <alignment/>
      <protection/>
    </xf>
    <xf numFmtId="219" fontId="2" fillId="0" borderId="13" xfId="45" applyNumberFormat="1" applyFont="1" applyFill="1" applyBorder="1" applyAlignment="1">
      <alignment/>
    </xf>
    <xf numFmtId="0" fontId="2" fillId="0" borderId="0" xfId="162" applyFont="1" applyFill="1">
      <alignment/>
      <protection/>
    </xf>
    <xf numFmtId="39" fontId="2" fillId="0" borderId="0" xfId="0" applyNumberFormat="1" applyFont="1" applyFill="1" applyAlignment="1" quotePrefix="1">
      <alignment/>
    </xf>
    <xf numFmtId="0" fontId="3" fillId="0" borderId="0" xfId="133" applyFont="1" applyFill="1">
      <alignment/>
      <protection/>
    </xf>
    <xf numFmtId="43" fontId="2" fillId="0" borderId="0" xfId="71" applyFont="1" applyFill="1" applyAlignment="1">
      <alignment/>
    </xf>
    <xf numFmtId="39" fontId="2" fillId="0" borderId="0" xfId="133" applyNumberFormat="1" applyFont="1" applyFill="1" applyAlignment="1">
      <alignment horizontal="centerContinuous"/>
      <protection/>
    </xf>
    <xf numFmtId="39" fontId="3" fillId="0" borderId="0" xfId="52" applyNumberFormat="1" applyFont="1" applyFill="1" applyBorder="1" applyAlignment="1">
      <alignment horizontal="centerContinuous"/>
    </xf>
    <xf numFmtId="203" fontId="3" fillId="0" borderId="0" xfId="133" applyNumberFormat="1" applyFont="1" applyFill="1" applyAlignment="1">
      <alignment horizontal="center"/>
      <protection/>
    </xf>
    <xf numFmtId="203" fontId="12" fillId="0" borderId="0" xfId="133" applyNumberFormat="1" applyFont="1" applyFill="1">
      <alignment/>
      <protection/>
    </xf>
    <xf numFmtId="40" fontId="3" fillId="0" borderId="0" xfId="133" applyNumberFormat="1" applyFont="1" applyFill="1" applyBorder="1">
      <alignment/>
      <protection/>
    </xf>
    <xf numFmtId="39" fontId="3" fillId="0" borderId="0" xfId="133" applyNumberFormat="1" applyFont="1" applyFill="1" applyAlignment="1">
      <alignment horizontal="right"/>
      <protection/>
    </xf>
    <xf numFmtId="39" fontId="2" fillId="0" borderId="0" xfId="133" applyNumberFormat="1" applyFont="1" applyFill="1" applyBorder="1" applyAlignment="1">
      <alignment horizontal="centerContinuous"/>
      <protection/>
    </xf>
    <xf numFmtId="40" fontId="2" fillId="0" borderId="0" xfId="133" applyNumberFormat="1" applyFont="1" applyFill="1" applyAlignment="1">
      <alignment horizontal="center"/>
      <protection/>
    </xf>
    <xf numFmtId="40" fontId="3" fillId="0" borderId="0" xfId="133" applyNumberFormat="1" applyFont="1" applyFill="1" applyAlignment="1">
      <alignment horizontal="center"/>
      <protection/>
    </xf>
    <xf numFmtId="40" fontId="12" fillId="0" borderId="0" xfId="133" applyNumberFormat="1" applyFont="1" applyFill="1">
      <alignment/>
      <protection/>
    </xf>
    <xf numFmtId="210" fontId="2" fillId="0" borderId="12" xfId="42" applyNumberFormat="1" applyFont="1" applyFill="1" applyBorder="1" applyAlignment="1" applyProtection="1" quotePrefix="1">
      <alignment horizontal="right"/>
      <protection/>
    </xf>
    <xf numFmtId="39" fontId="17" fillId="0" borderId="0" xfId="134" applyNumberFormat="1" applyFont="1" applyFill="1">
      <alignment/>
      <protection/>
    </xf>
    <xf numFmtId="39" fontId="2" fillId="0" borderId="0" xfId="53" applyNumberFormat="1" applyFont="1" applyFill="1" applyBorder="1" applyAlignment="1">
      <alignment horizontal="centerContinuous"/>
    </xf>
    <xf numFmtId="39" fontId="2" fillId="0" borderId="0" xfId="0" applyNumberFormat="1" applyFont="1" applyFill="1" applyBorder="1" applyAlignment="1">
      <alignment horizontal="centerContinuous"/>
    </xf>
    <xf numFmtId="39" fontId="2" fillId="0" borderId="0" xfId="53" applyNumberFormat="1" applyFont="1" applyFill="1" applyBorder="1" applyAlignment="1">
      <alignment/>
    </xf>
    <xf numFmtId="43" fontId="17" fillId="0" borderId="0" xfId="53" applyFont="1" applyFill="1" applyBorder="1" applyAlignment="1">
      <alignment horizontal="right"/>
    </xf>
    <xf numFmtId="0" fontId="17" fillId="0" borderId="0" xfId="134" applyFont="1" applyFill="1" applyBorder="1">
      <alignment/>
      <protection/>
    </xf>
    <xf numFmtId="0" fontId="30" fillId="0" borderId="0" xfId="0" applyNumberFormat="1" applyFont="1" applyFill="1" applyAlignment="1">
      <alignment/>
    </xf>
    <xf numFmtId="39" fontId="30" fillId="0" borderId="0" xfId="0" applyNumberFormat="1" applyFont="1" applyFill="1" applyAlignment="1">
      <alignment/>
    </xf>
    <xf numFmtId="0" fontId="35" fillId="0" borderId="0" xfId="0" applyFont="1" applyFill="1" applyAlignment="1">
      <alignment horizontal="center"/>
    </xf>
    <xf numFmtId="0" fontId="2" fillId="0" borderId="0" xfId="133" applyFont="1" applyFill="1" applyAlignment="1">
      <alignment horizontal="center" vertical="center"/>
      <protection/>
    </xf>
    <xf numFmtId="43" fontId="26" fillId="0" borderId="0" xfId="69" applyFont="1" applyFill="1" applyBorder="1" applyAlignment="1">
      <alignment horizontal="center"/>
    </xf>
    <xf numFmtId="40" fontId="3" fillId="0" borderId="0" xfId="100" applyNumberFormat="1" applyFont="1" applyFill="1" applyBorder="1" applyAlignment="1">
      <alignment/>
    </xf>
    <xf numFmtId="0" fontId="26" fillId="0" borderId="0" xfId="0" applyFont="1" applyFill="1" applyBorder="1" applyAlignment="1">
      <alignment/>
    </xf>
    <xf numFmtId="219" fontId="2" fillId="0" borderId="0" xfId="53" applyNumberFormat="1" applyFont="1" applyFill="1" applyBorder="1" applyAlignment="1">
      <alignment horizontal="left"/>
    </xf>
    <xf numFmtId="39" fontId="27" fillId="0" borderId="0" xfId="180" applyNumberFormat="1" applyFont="1" applyFill="1" applyAlignment="1" applyProtection="1">
      <alignment/>
      <protection/>
    </xf>
    <xf numFmtId="39" fontId="34" fillId="0" borderId="0" xfId="180" applyNumberFormat="1" applyFont="1" applyFill="1">
      <alignment/>
      <protection/>
    </xf>
    <xf numFmtId="0" fontId="17" fillId="0" borderId="10" xfId="0" applyFont="1" applyFill="1" applyBorder="1" applyAlignment="1">
      <alignment horizontal="center"/>
    </xf>
    <xf numFmtId="39" fontId="26" fillId="0" borderId="0" xfId="0" applyNumberFormat="1" applyFont="1" applyFill="1" applyAlignment="1">
      <alignment/>
    </xf>
    <xf numFmtId="39" fontId="26" fillId="0" borderId="0" xfId="0" applyNumberFormat="1" applyFont="1" applyFill="1" applyAlignment="1">
      <alignment horizontal="center"/>
    </xf>
    <xf numFmtId="219" fontId="2" fillId="18" borderId="0" xfId="53" applyNumberFormat="1" applyFont="1" applyFill="1" applyBorder="1" applyAlignment="1">
      <alignment horizontal="right"/>
    </xf>
    <xf numFmtId="0" fontId="26" fillId="0" borderId="0" xfId="0" applyFont="1" applyFill="1" applyAlignment="1">
      <alignment/>
    </xf>
    <xf numFmtId="39" fontId="2" fillId="0" borderId="0" xfId="180" applyNumberFormat="1" applyFont="1" applyFill="1" applyBorder="1" applyAlignment="1">
      <alignment horizontal="left"/>
      <protection/>
    </xf>
    <xf numFmtId="39" fontId="2" fillId="0" borderId="0" xfId="180" applyNumberFormat="1" applyFont="1" applyFill="1" applyBorder="1" applyAlignment="1">
      <alignment horizontal="centerContinuous"/>
      <protection/>
    </xf>
    <xf numFmtId="40" fontId="2" fillId="18" borderId="0" xfId="133" applyNumberFormat="1" applyFont="1" applyFill="1">
      <alignment/>
      <protection/>
    </xf>
    <xf numFmtId="220" fontId="2" fillId="18" borderId="0" xfId="52" applyNumberFormat="1" applyFont="1" applyFill="1" applyBorder="1" applyAlignment="1">
      <alignment/>
    </xf>
    <xf numFmtId="216" fontId="2" fillId="18" borderId="0" xfId="133" applyNumberFormat="1" applyFont="1" applyFill="1">
      <alignment/>
      <protection/>
    </xf>
    <xf numFmtId="203" fontId="29" fillId="0" borderId="0" xfId="159" applyNumberFormat="1" applyFont="1" applyFill="1" applyAlignment="1">
      <alignment horizontal="center"/>
      <protection/>
    </xf>
    <xf numFmtId="205" fontId="29" fillId="0" borderId="0" xfId="109" applyNumberFormat="1" applyFont="1" applyFill="1" applyBorder="1" applyAlignment="1">
      <alignment/>
    </xf>
    <xf numFmtId="43" fontId="29" fillId="0" borderId="0" xfId="109" applyNumberFormat="1" applyFont="1" applyFill="1" applyBorder="1" applyAlignment="1">
      <alignment/>
    </xf>
    <xf numFmtId="43" fontId="29" fillId="0" borderId="0" xfId="109" applyFont="1" applyFill="1" applyBorder="1" applyAlignment="1">
      <alignment/>
    </xf>
    <xf numFmtId="43" fontId="29" fillId="0" borderId="0" xfId="54" applyFont="1" applyFill="1" applyBorder="1" applyAlignment="1" quotePrefix="1">
      <alignment/>
    </xf>
    <xf numFmtId="203" fontId="29" fillId="0" borderId="0" xfId="159" applyNumberFormat="1" applyFont="1" applyFill="1">
      <alignment/>
      <protection/>
    </xf>
    <xf numFmtId="38" fontId="29" fillId="0" borderId="0" xfId="159" applyNumberFormat="1" applyFont="1" applyFill="1">
      <alignment/>
      <protection/>
    </xf>
    <xf numFmtId="40" fontId="29" fillId="0" borderId="0" xfId="159" applyNumberFormat="1" applyFont="1" applyFill="1" applyAlignment="1">
      <alignment horizontal="center"/>
      <protection/>
    </xf>
    <xf numFmtId="203" fontId="29" fillId="0" borderId="0" xfId="159" applyNumberFormat="1" applyFont="1" applyFill="1" applyBorder="1">
      <alignment/>
      <protection/>
    </xf>
    <xf numFmtId="43" fontId="29" fillId="0" borderId="0" xfId="54" applyFont="1" applyFill="1" applyBorder="1" applyAlignment="1">
      <alignment/>
    </xf>
    <xf numFmtId="43" fontId="29" fillId="0" borderId="0" xfId="54" applyFont="1" applyFill="1" applyAlignment="1">
      <alignment/>
    </xf>
    <xf numFmtId="194" fontId="29" fillId="0" borderId="0" xfId="109" applyNumberFormat="1" applyFont="1" applyFill="1" applyBorder="1" applyAlignment="1">
      <alignment/>
    </xf>
    <xf numFmtId="39" fontId="27" fillId="0" borderId="0" xfId="0" applyNumberFormat="1" applyFont="1" applyFill="1" applyAlignment="1">
      <alignment horizontal="center"/>
    </xf>
    <xf numFmtId="0" fontId="17" fillId="0" borderId="0" xfId="158" applyNumberFormat="1" applyFont="1" applyFill="1" applyBorder="1" applyAlignment="1">
      <alignment horizontal="left"/>
      <protection/>
    </xf>
    <xf numFmtId="219" fontId="17" fillId="0" borderId="12" xfId="0" applyNumberFormat="1" applyFont="1" applyFill="1" applyBorder="1" applyAlignment="1">
      <alignment horizontal="right"/>
    </xf>
    <xf numFmtId="43" fontId="2" fillId="0" borderId="0" xfId="42" applyFont="1" applyFill="1" applyBorder="1" applyAlignment="1">
      <alignment horizontal="right"/>
    </xf>
    <xf numFmtId="218" fontId="2" fillId="0" borderId="0" xfId="133" applyNumberFormat="1" applyFont="1" applyFill="1" applyAlignment="1">
      <alignment horizontal="right"/>
      <protection/>
    </xf>
    <xf numFmtId="0" fontId="29" fillId="0" borderId="0" xfId="159" applyFont="1" applyFill="1" applyBorder="1" applyAlignment="1">
      <alignment/>
      <protection/>
    </xf>
    <xf numFmtId="0" fontId="29" fillId="0" borderId="0" xfId="159" applyFont="1" applyFill="1" applyBorder="1" applyAlignment="1">
      <alignment horizontal="center"/>
      <protection/>
    </xf>
    <xf numFmtId="0" fontId="2" fillId="0" borderId="10" xfId="0" applyFont="1" applyFill="1" applyBorder="1" applyAlignment="1">
      <alignment/>
    </xf>
    <xf numFmtId="39" fontId="3" fillId="0" borderId="10" xfId="0" applyNumberFormat="1" applyFont="1" applyFill="1" applyBorder="1" applyAlignment="1">
      <alignment/>
    </xf>
    <xf numFmtId="207" fontId="3" fillId="0" borderId="0" xfId="133" applyNumberFormat="1" applyFont="1" applyFill="1" applyAlignment="1">
      <alignment horizontal="center"/>
      <protection/>
    </xf>
    <xf numFmtId="39" fontId="26" fillId="0" borderId="0" xfId="0" applyNumberFormat="1" applyFont="1" applyFill="1" applyAlignment="1">
      <alignment/>
    </xf>
    <xf numFmtId="0" fontId="17" fillId="0" borderId="0" xfId="0" applyFont="1" applyAlignment="1">
      <alignment/>
    </xf>
    <xf numFmtId="200" fontId="3" fillId="0" borderId="0" xfId="180" applyNumberFormat="1" applyFont="1" applyFill="1" applyBorder="1" applyAlignment="1">
      <alignment horizontal="centerContinuous"/>
      <protection/>
    </xf>
    <xf numFmtId="0" fontId="18" fillId="0" borderId="0" xfId="134" applyFont="1" applyFill="1" applyBorder="1" applyAlignment="1">
      <alignment horizontal="centerContinuous"/>
      <protection/>
    </xf>
    <xf numFmtId="39" fontId="3" fillId="0" borderId="0" xfId="0" applyNumberFormat="1" applyFont="1" applyFill="1" applyAlignment="1">
      <alignment horizontal="centerContinuous"/>
    </xf>
    <xf numFmtId="40" fontId="2" fillId="0" borderId="0" xfId="0" applyNumberFormat="1" applyFont="1" applyFill="1" applyBorder="1" applyAlignment="1">
      <alignment horizontal="centerContinuous"/>
    </xf>
    <xf numFmtId="39" fontId="18" fillId="0" borderId="0" xfId="0" applyNumberFormat="1" applyFont="1" applyFill="1" applyBorder="1" applyAlignment="1" quotePrefix="1">
      <alignment horizontal="center"/>
    </xf>
    <xf numFmtId="40" fontId="3" fillId="0" borderId="0" xfId="133" applyNumberFormat="1" applyFont="1" applyFill="1" applyBorder="1" applyAlignment="1">
      <alignment/>
      <protection/>
    </xf>
    <xf numFmtId="207" fontId="3" fillId="0" borderId="0" xfId="133" applyNumberFormat="1" applyFont="1" applyFill="1" applyAlignment="1">
      <alignment/>
      <protection/>
    </xf>
    <xf numFmtId="207" fontId="2" fillId="0" borderId="0" xfId="133" applyNumberFormat="1" applyFont="1" applyFill="1" applyAlignment="1">
      <alignment/>
      <protection/>
    </xf>
    <xf numFmtId="43" fontId="2" fillId="0" borderId="0" xfId="69" applyFont="1" applyBorder="1" applyAlignment="1">
      <alignment horizontal="center"/>
    </xf>
    <xf numFmtId="40" fontId="3" fillId="0" borderId="0" xfId="0" applyNumberFormat="1" applyFont="1" applyFill="1" applyAlignment="1">
      <alignment/>
    </xf>
    <xf numFmtId="225" fontId="2" fillId="0" borderId="0" xfId="52" applyNumberFormat="1" applyFont="1" applyFill="1" applyBorder="1" applyAlignment="1">
      <alignment horizontal="right"/>
    </xf>
    <xf numFmtId="39" fontId="27" fillId="0" borderId="0" xfId="180" applyNumberFormat="1" applyFont="1" applyFill="1" applyAlignment="1">
      <alignment horizontal="center"/>
      <protection/>
    </xf>
    <xf numFmtId="39" fontId="27" fillId="0" borderId="0" xfId="180" applyNumberFormat="1" applyFont="1" applyFill="1" applyAlignment="1" quotePrefix="1">
      <alignment horizontal="center"/>
      <protection/>
    </xf>
    <xf numFmtId="40" fontId="2" fillId="0" borderId="0" xfId="180" applyNumberFormat="1" applyFont="1" applyFill="1" applyAlignment="1" quotePrefix="1">
      <alignment horizontal="center"/>
      <protection/>
    </xf>
    <xf numFmtId="0" fontId="17" fillId="0" borderId="0" xfId="133" applyFont="1" applyFill="1" applyAlignment="1">
      <alignment vertical="center"/>
      <protection/>
    </xf>
    <xf numFmtId="0" fontId="27" fillId="0" borderId="0" xfId="154" applyFont="1" applyFill="1" applyBorder="1" applyAlignment="1">
      <alignment horizontal="centerContinuous" vertical="center"/>
      <protection/>
    </xf>
    <xf numFmtId="43" fontId="26" fillId="0" borderId="0" xfId="74" applyFont="1" applyFill="1" applyBorder="1" applyAlignment="1">
      <alignment vertical="center"/>
    </xf>
    <xf numFmtId="192" fontId="2" fillId="0" borderId="0" xfId="133" applyNumberFormat="1" applyFont="1" applyFill="1" applyBorder="1" applyAlignment="1">
      <alignment/>
      <protection/>
    </xf>
    <xf numFmtId="200" fontId="2" fillId="0" borderId="0" xfId="74" applyNumberFormat="1" applyFont="1" applyFill="1" applyBorder="1" applyAlignment="1">
      <alignment vertical="center"/>
    </xf>
    <xf numFmtId="43" fontId="2" fillId="0" borderId="0" xfId="74" applyFont="1" applyFill="1" applyBorder="1" applyAlignment="1">
      <alignment/>
    </xf>
    <xf numFmtId="0" fontId="2" fillId="0" borderId="0" xfId="133" applyFont="1" applyFill="1" applyBorder="1" applyAlignment="1">
      <alignment vertical="center"/>
      <protection/>
    </xf>
    <xf numFmtId="43" fontId="2" fillId="0" borderId="0" xfId="42" applyFont="1" applyFill="1" applyBorder="1" applyAlignment="1">
      <alignment vertical="center"/>
    </xf>
    <xf numFmtId="0" fontId="2" fillId="0" borderId="0" xfId="162" applyFont="1" applyFill="1" applyBorder="1" applyAlignment="1">
      <alignment horizontal="centerContinuous" vertical="center"/>
      <protection/>
    </xf>
    <xf numFmtId="192" fontId="2" fillId="0" borderId="12" xfId="133" applyNumberFormat="1" applyFont="1" applyFill="1" applyBorder="1" applyAlignment="1">
      <alignment vertical="center"/>
      <protection/>
    </xf>
    <xf numFmtId="43" fontId="2" fillId="0" borderId="12" xfId="74" applyFont="1" applyFill="1" applyBorder="1" applyAlignment="1">
      <alignment vertical="center"/>
    </xf>
    <xf numFmtId="0" fontId="2" fillId="0" borderId="0" xfId="0" applyFont="1" applyFill="1" applyAlignment="1">
      <alignment/>
    </xf>
    <xf numFmtId="0" fontId="3" fillId="0" borderId="0" xfId="0" applyFont="1" applyFill="1" applyAlignment="1">
      <alignment/>
    </xf>
    <xf numFmtId="39" fontId="2" fillId="0" borderId="0" xfId="0" applyNumberFormat="1" applyFont="1" applyFill="1" applyAlignment="1">
      <alignment/>
    </xf>
    <xf numFmtId="201" fontId="21" fillId="0" borderId="0" xfId="183" applyNumberFormat="1" applyFont="1" applyFill="1" applyAlignment="1">
      <alignment horizontal="right"/>
      <protection/>
    </xf>
    <xf numFmtId="0" fontId="17" fillId="0" borderId="0" xfId="158" applyFont="1" applyFill="1" applyAlignment="1">
      <alignment horizontal="right"/>
      <protection/>
    </xf>
    <xf numFmtId="43" fontId="27" fillId="0" borderId="0" xfId="52" applyFont="1" applyFill="1" applyBorder="1" applyAlignment="1">
      <alignment vertical="center"/>
    </xf>
    <xf numFmtId="43" fontId="27" fillId="0" borderId="10" xfId="52" applyFont="1" applyFill="1" applyBorder="1" applyAlignment="1">
      <alignment vertical="center"/>
    </xf>
    <xf numFmtId="210" fontId="17" fillId="0" borderId="12" xfId="42" applyNumberFormat="1" applyFont="1" applyFill="1" applyBorder="1" applyAlignment="1">
      <alignment/>
    </xf>
    <xf numFmtId="226" fontId="27" fillId="0" borderId="0" xfId="0" applyNumberFormat="1" applyFont="1" applyFill="1" applyAlignment="1">
      <alignment vertical="center"/>
    </xf>
    <xf numFmtId="219" fontId="27" fillId="0" borderId="0" xfId="52" applyNumberFormat="1" applyFont="1" applyFill="1" applyBorder="1" applyAlignment="1">
      <alignment vertical="center"/>
    </xf>
    <xf numFmtId="219" fontId="27" fillId="0" borderId="0" xfId="0" applyNumberFormat="1" applyFont="1" applyFill="1" applyBorder="1" applyAlignment="1">
      <alignment horizontal="right"/>
    </xf>
    <xf numFmtId="200" fontId="3" fillId="0" borderId="0" xfId="180" applyNumberFormat="1" applyFont="1" applyFill="1" applyAlignment="1">
      <alignment horizontal="right"/>
      <protection/>
    </xf>
    <xf numFmtId="201" fontId="5" fillId="0" borderId="0" xfId="0" applyNumberFormat="1" applyFont="1" applyAlignment="1">
      <alignment/>
    </xf>
    <xf numFmtId="201" fontId="2" fillId="0" borderId="0" xfId="0" applyNumberFormat="1" applyFont="1" applyBorder="1" applyAlignment="1">
      <alignment/>
    </xf>
    <xf numFmtId="201" fontId="2" fillId="0" borderId="0" xfId="180" applyNumberFormat="1" applyFont="1" applyBorder="1" applyAlignment="1" applyProtection="1">
      <alignment/>
      <protection/>
    </xf>
    <xf numFmtId="201" fontId="2" fillId="0" borderId="0" xfId="0" applyNumberFormat="1" applyFont="1" applyBorder="1" applyAlignment="1" quotePrefix="1">
      <alignment/>
    </xf>
    <xf numFmtId="43" fontId="8" fillId="0" borderId="0" xfId="42" applyFont="1" applyFill="1" applyBorder="1" applyAlignment="1">
      <alignment vertical="center"/>
    </xf>
    <xf numFmtId="203" fontId="29" fillId="0" borderId="10" xfId="159" applyNumberFormat="1" applyFont="1" applyFill="1" applyBorder="1">
      <alignment/>
      <protection/>
    </xf>
    <xf numFmtId="227" fontId="29" fillId="0" borderId="0" xfId="54" applyNumberFormat="1" applyFont="1" applyFill="1" applyBorder="1" applyAlignment="1">
      <alignment/>
    </xf>
    <xf numFmtId="43" fontId="29" fillId="0" borderId="10" xfId="109" applyFont="1" applyFill="1" applyBorder="1" applyAlignment="1">
      <alignment/>
    </xf>
    <xf numFmtId="210" fontId="29" fillId="0" borderId="0" xfId="109" applyNumberFormat="1" applyFont="1" applyFill="1" applyBorder="1" applyAlignment="1">
      <alignment/>
    </xf>
    <xf numFmtId="43" fontId="8" fillId="0" borderId="10" xfId="52" applyFont="1" applyFill="1" applyBorder="1" applyAlignment="1">
      <alignment horizontal="center"/>
    </xf>
    <xf numFmtId="43" fontId="29" fillId="0" borderId="0" xfId="75" applyFont="1" applyFill="1" applyAlignment="1">
      <alignment horizontal="center"/>
    </xf>
    <xf numFmtId="228" fontId="29" fillId="0" borderId="0" xfId="109" applyNumberFormat="1" applyFont="1" applyFill="1" applyBorder="1" applyAlignment="1">
      <alignment/>
    </xf>
    <xf numFmtId="200" fontId="26" fillId="0" borderId="0" xfId="86" applyNumberFormat="1" applyFont="1" applyFill="1" applyAlignment="1">
      <alignment vertical="center"/>
    </xf>
    <xf numFmtId="210" fontId="26" fillId="0" borderId="0" xfId="162" applyNumberFormat="1" applyFont="1" applyFill="1" applyBorder="1" applyAlignment="1">
      <alignment vertical="center"/>
      <protection/>
    </xf>
    <xf numFmtId="210" fontId="26" fillId="0" borderId="0" xfId="162" applyNumberFormat="1" applyFont="1" applyFill="1">
      <alignment/>
      <protection/>
    </xf>
    <xf numFmtId="210" fontId="26" fillId="0" borderId="0" xfId="162" applyNumberFormat="1" applyFont="1" applyFill="1" applyBorder="1">
      <alignment/>
      <protection/>
    </xf>
    <xf numFmtId="203" fontId="26" fillId="0" borderId="0" xfId="180" applyNumberFormat="1" applyFont="1" applyFill="1" applyBorder="1" applyAlignment="1" applyProtection="1">
      <alignment/>
      <protection/>
    </xf>
    <xf numFmtId="203" fontId="26" fillId="0" borderId="0" xfId="180" applyNumberFormat="1" applyFont="1" applyFill="1" applyBorder="1" applyAlignment="1" applyProtection="1" quotePrefix="1">
      <alignment/>
      <protection/>
    </xf>
    <xf numFmtId="222" fontId="26" fillId="0" borderId="0" xfId="52" applyNumberFormat="1" applyFont="1" applyFill="1" applyBorder="1" applyAlignment="1">
      <alignment/>
    </xf>
    <xf numFmtId="222" fontId="26" fillId="0" borderId="10" xfId="52" applyNumberFormat="1" applyFont="1" applyFill="1" applyBorder="1" applyAlignment="1">
      <alignment/>
    </xf>
    <xf numFmtId="43" fontId="26" fillId="0" borderId="0" xfId="69" applyFont="1" applyFill="1" applyBorder="1" applyAlignment="1">
      <alignment horizontal="center" vertical="center"/>
    </xf>
    <xf numFmtId="200" fontId="26" fillId="0" borderId="10" xfId="100" applyNumberFormat="1" applyFont="1" applyFill="1" applyBorder="1" applyAlignment="1" applyProtection="1" quotePrefix="1">
      <alignment/>
      <protection/>
    </xf>
    <xf numFmtId="39" fontId="3" fillId="0" borderId="0" xfId="0" applyNumberFormat="1" applyFont="1" applyFill="1" applyBorder="1" applyAlignment="1">
      <alignment/>
    </xf>
    <xf numFmtId="39" fontId="3" fillId="0" borderId="10" xfId="0" applyNumberFormat="1" applyFont="1" applyFill="1" applyBorder="1" applyAlignment="1">
      <alignment/>
    </xf>
    <xf numFmtId="39" fontId="2" fillId="0" borderId="0" xfId="52" applyNumberFormat="1" applyFont="1" applyFill="1" applyBorder="1" applyAlignment="1" applyProtection="1" quotePrefix="1">
      <alignment horizontal="center"/>
      <protection/>
    </xf>
    <xf numFmtId="39" fontId="26" fillId="0" borderId="0" xfId="0" applyNumberFormat="1" applyFont="1" applyFill="1" applyAlignment="1">
      <alignment/>
    </xf>
    <xf numFmtId="39" fontId="3" fillId="0" borderId="0" xfId="180" applyNumberFormat="1" applyFont="1" applyFill="1" applyBorder="1" applyAlignment="1">
      <alignment horizontal="center"/>
      <protection/>
    </xf>
    <xf numFmtId="40" fontId="3" fillId="0" borderId="10" xfId="100" applyNumberFormat="1" applyFont="1" applyFill="1" applyBorder="1" applyAlignment="1">
      <alignment horizontal="center"/>
    </xf>
    <xf numFmtId="201" fontId="30" fillId="0" borderId="0" xfId="0" applyNumberFormat="1" applyFont="1" applyFill="1" applyAlignment="1">
      <alignment horizontal="center"/>
    </xf>
    <xf numFmtId="39" fontId="3" fillId="0" borderId="0" xfId="180" applyNumberFormat="1" applyFont="1" applyFill="1" applyAlignment="1">
      <alignment horizontal="centerContinuous"/>
      <protection/>
    </xf>
    <xf numFmtId="39" fontId="3" fillId="0" borderId="10" xfId="180" applyNumberFormat="1" applyFont="1" applyFill="1" applyBorder="1" applyAlignment="1">
      <alignment horizontal="centerContinuous"/>
      <protection/>
    </xf>
    <xf numFmtId="229" fontId="17" fillId="0" borderId="0" xfId="173" applyNumberFormat="1" applyFont="1" applyFill="1" applyBorder="1" applyAlignment="1">
      <alignment horizontal="right"/>
    </xf>
    <xf numFmtId="219" fontId="26" fillId="0" borderId="0" xfId="52" applyNumberFormat="1" applyFont="1" applyFill="1" applyBorder="1" applyAlignment="1">
      <alignment/>
    </xf>
    <xf numFmtId="219" fontId="26" fillId="0" borderId="10" xfId="52" applyNumberFormat="1" applyFont="1" applyFill="1" applyBorder="1" applyAlignment="1">
      <alignment/>
    </xf>
    <xf numFmtId="0" fontId="18" fillId="0" borderId="0" xfId="0" applyFont="1" applyFill="1" applyAlignment="1">
      <alignment horizontal="right"/>
    </xf>
    <xf numFmtId="43" fontId="26" fillId="0" borderId="0" xfId="52" applyFont="1" applyFill="1" applyAlignment="1">
      <alignment/>
    </xf>
    <xf numFmtId="43" fontId="26" fillId="0" borderId="0" xfId="173" applyFont="1" applyFill="1" applyBorder="1" applyAlignment="1">
      <alignment/>
    </xf>
    <xf numFmtId="219" fontId="26" fillId="0" borderId="0" xfId="52" applyNumberFormat="1" applyFont="1" applyFill="1" applyBorder="1" applyAlignment="1">
      <alignment horizontal="center"/>
    </xf>
    <xf numFmtId="219" fontId="26" fillId="0" borderId="0" xfId="69" applyNumberFormat="1" applyFont="1" applyFill="1" applyBorder="1" applyAlignment="1">
      <alignment horizontal="center"/>
    </xf>
    <xf numFmtId="43" fontId="2" fillId="0" borderId="0" xfId="69" applyFont="1" applyFill="1" applyBorder="1" applyAlignment="1">
      <alignment horizontal="center"/>
    </xf>
    <xf numFmtId="230" fontId="26" fillId="0" borderId="0" xfId="69" applyNumberFormat="1" applyFont="1" applyFill="1" applyBorder="1" applyAlignment="1">
      <alignment horizontal="right"/>
    </xf>
    <xf numFmtId="201" fontId="3" fillId="0" borderId="0" xfId="180" applyNumberFormat="1" applyFont="1" applyFill="1" applyAlignment="1" applyProtection="1">
      <alignment/>
      <protection/>
    </xf>
    <xf numFmtId="201" fontId="2" fillId="0" borderId="0" xfId="180" applyNumberFormat="1" applyFont="1" applyFill="1" applyAlignment="1" applyProtection="1">
      <alignment/>
      <protection/>
    </xf>
    <xf numFmtId="201" fontId="2" fillId="0" borderId="0" xfId="59" applyNumberFormat="1" applyFont="1" applyFill="1" applyAlignment="1">
      <alignment/>
    </xf>
    <xf numFmtId="201" fontId="2" fillId="0" borderId="0" xfId="180" applyNumberFormat="1" applyFont="1" applyFill="1" applyAlignment="1">
      <alignment/>
      <protection/>
    </xf>
    <xf numFmtId="201" fontId="5" fillId="0" borderId="0" xfId="0" applyNumberFormat="1" applyFont="1" applyFill="1" applyAlignment="1">
      <alignment/>
    </xf>
    <xf numFmtId="201" fontId="2" fillId="0" borderId="0" xfId="0" applyNumberFormat="1" applyFont="1" applyFill="1" applyAlignment="1">
      <alignment/>
    </xf>
    <xf numFmtId="39" fontId="34" fillId="0" borderId="0" xfId="0" applyNumberFormat="1" applyFont="1" applyFill="1" applyAlignment="1">
      <alignment horizontal="center"/>
    </xf>
    <xf numFmtId="39" fontId="34" fillId="0" borderId="0" xfId="0" applyNumberFormat="1" applyFont="1" applyFill="1" applyAlignment="1">
      <alignment horizontal="left"/>
    </xf>
    <xf numFmtId="201" fontId="3" fillId="0" borderId="0" xfId="59" applyNumberFormat="1" applyFont="1" applyFill="1" applyAlignment="1" applyProtection="1" quotePrefix="1">
      <alignment/>
      <protection/>
    </xf>
    <xf numFmtId="201" fontId="3" fillId="0" borderId="0" xfId="180" applyNumberFormat="1" applyFont="1" applyFill="1" applyAlignment="1">
      <alignment/>
      <protection/>
    </xf>
    <xf numFmtId="201" fontId="3" fillId="0" borderId="0" xfId="0" applyNumberFormat="1" applyFont="1" applyFill="1" applyAlignment="1">
      <alignment horizontal="center"/>
    </xf>
    <xf numFmtId="201" fontId="2" fillId="0" borderId="0" xfId="180" applyNumberFormat="1" applyFont="1" applyFill="1" applyAlignment="1" applyProtection="1" quotePrefix="1">
      <alignment/>
      <protection/>
    </xf>
    <xf numFmtId="201" fontId="2" fillId="0" borderId="0" xfId="0" applyNumberFormat="1" applyFont="1" applyFill="1" applyBorder="1" applyAlignment="1">
      <alignment/>
    </xf>
    <xf numFmtId="39" fontId="34" fillId="0" borderId="0" xfId="0" applyNumberFormat="1" applyFont="1" applyFill="1" applyAlignment="1" quotePrefix="1">
      <alignment horizontal="center"/>
    </xf>
    <xf numFmtId="201" fontId="2" fillId="0" borderId="0" xfId="180" applyNumberFormat="1" applyFont="1" applyFill="1" applyBorder="1" applyAlignment="1" applyProtection="1">
      <alignment/>
      <protection/>
    </xf>
    <xf numFmtId="201" fontId="2" fillId="0" borderId="0" xfId="0" applyNumberFormat="1" applyFont="1" applyFill="1" applyAlignment="1">
      <alignment horizontal="center"/>
    </xf>
    <xf numFmtId="219" fontId="27" fillId="0" borderId="0" xfId="52" applyNumberFormat="1" applyFont="1" applyFill="1" applyAlignment="1">
      <alignment/>
    </xf>
    <xf numFmtId="219" fontId="27" fillId="0" borderId="12" xfId="0" applyNumberFormat="1" applyFont="1" applyFill="1" applyBorder="1" applyAlignment="1">
      <alignment/>
    </xf>
    <xf numFmtId="219" fontId="27" fillId="0" borderId="0" xfId="0" applyNumberFormat="1" applyFont="1" applyFill="1" applyAlignment="1">
      <alignment/>
    </xf>
    <xf numFmtId="201" fontId="2" fillId="0" borderId="0" xfId="0" applyNumberFormat="1" applyFont="1" applyFill="1" applyBorder="1" applyAlignment="1" quotePrefix="1">
      <alignment/>
    </xf>
    <xf numFmtId="221" fontId="26" fillId="0" borderId="0" xfId="133" applyNumberFormat="1" applyFont="1" applyFill="1">
      <alignment/>
      <protection/>
    </xf>
    <xf numFmtId="221" fontId="26" fillId="0" borderId="17" xfId="133" applyNumberFormat="1" applyFont="1" applyFill="1" applyBorder="1">
      <alignment/>
      <protection/>
    </xf>
    <xf numFmtId="221" fontId="26" fillId="0" borderId="0" xfId="54" applyNumberFormat="1" applyFont="1" applyFill="1" applyBorder="1" applyAlignment="1">
      <alignment/>
    </xf>
    <xf numFmtId="221" fontId="26" fillId="0" borderId="10" xfId="133" applyNumberFormat="1" applyFont="1" applyFill="1" applyBorder="1">
      <alignment/>
      <protection/>
    </xf>
    <xf numFmtId="221" fontId="26" fillId="0" borderId="11" xfId="133" applyNumberFormat="1" applyFont="1" applyFill="1" applyBorder="1">
      <alignment/>
      <protection/>
    </xf>
    <xf numFmtId="221" fontId="26" fillId="0" borderId="0" xfId="146" applyNumberFormat="1" applyFont="1" applyFill="1" applyBorder="1">
      <alignment/>
      <protection/>
    </xf>
    <xf numFmtId="221" fontId="26" fillId="0" borderId="10" xfId="146" applyNumberFormat="1" applyFont="1" applyFill="1" applyBorder="1">
      <alignment/>
      <protection/>
    </xf>
    <xf numFmtId="221" fontId="26" fillId="0" borderId="12" xfId="146" applyNumberFormat="1" applyFont="1" applyFill="1" applyBorder="1">
      <alignment/>
      <protection/>
    </xf>
    <xf numFmtId="221" fontId="26" fillId="0" borderId="0" xfId="146" applyNumberFormat="1" applyFont="1" applyFill="1">
      <alignment/>
      <protection/>
    </xf>
    <xf numFmtId="221" fontId="26" fillId="0" borderId="11" xfId="54" applyNumberFormat="1" applyFont="1" applyFill="1" applyBorder="1" applyAlignment="1">
      <alignment/>
    </xf>
    <xf numFmtId="221" fontId="26" fillId="0" borderId="12" xfId="133" applyNumberFormat="1" applyFont="1" applyFill="1" applyBorder="1">
      <alignment/>
      <protection/>
    </xf>
    <xf numFmtId="221" fontId="26" fillId="0" borderId="0" xfId="133" applyNumberFormat="1" applyFont="1" applyFill="1" applyBorder="1">
      <alignment/>
      <protection/>
    </xf>
    <xf numFmtId="0" fontId="26" fillId="0" borderId="0" xfId="0" applyFont="1" applyFill="1" applyAlignment="1">
      <alignment/>
    </xf>
    <xf numFmtId="39" fontId="26" fillId="0" borderId="0" xfId="54" applyNumberFormat="1" applyFont="1" applyFill="1" applyAlignment="1">
      <alignment/>
    </xf>
    <xf numFmtId="201" fontId="30" fillId="0" borderId="0" xfId="0" applyNumberFormat="1" applyFont="1" applyFill="1" applyAlignment="1">
      <alignment/>
    </xf>
    <xf numFmtId="221" fontId="2" fillId="0" borderId="0" xfId="133" applyNumberFormat="1" applyFont="1" applyFill="1">
      <alignment/>
      <protection/>
    </xf>
    <xf numFmtId="213" fontId="26" fillId="0" borderId="14" xfId="162" applyNumberFormat="1" applyFont="1" applyFill="1" applyBorder="1" applyAlignment="1">
      <alignment vertical="center"/>
      <protection/>
    </xf>
    <xf numFmtId="213" fontId="26" fillId="0" borderId="0" xfId="162" applyNumberFormat="1" applyFont="1" applyFill="1" applyBorder="1" applyAlignment="1">
      <alignment vertical="center"/>
      <protection/>
    </xf>
    <xf numFmtId="213" fontId="26" fillId="0" borderId="13" xfId="162" applyNumberFormat="1" applyFont="1" applyFill="1" applyBorder="1" applyAlignment="1">
      <alignment vertical="center"/>
      <protection/>
    </xf>
    <xf numFmtId="201" fontId="17" fillId="0" borderId="0" xfId="0" applyNumberFormat="1" applyFont="1" applyFill="1" applyAlignment="1" quotePrefix="1">
      <alignment horizontal="left"/>
    </xf>
    <xf numFmtId="201" fontId="2" fillId="0" borderId="0" xfId="180" applyNumberFormat="1" applyFont="1" applyFill="1" applyAlignment="1">
      <alignment horizontal="center"/>
      <protection/>
    </xf>
    <xf numFmtId="0" fontId="27" fillId="0" borderId="0" xfId="133" applyFont="1" applyFill="1">
      <alignment/>
      <protection/>
    </xf>
    <xf numFmtId="43" fontId="29" fillId="0" borderId="0" xfId="89" applyFont="1" applyFill="1" applyBorder="1" applyAlignment="1">
      <alignment vertical="center"/>
    </xf>
    <xf numFmtId="192" fontId="29" fillId="0" borderId="0" xfId="89" applyNumberFormat="1" applyFont="1" applyFill="1" applyBorder="1" applyAlignment="1">
      <alignment vertical="center"/>
    </xf>
    <xf numFmtId="40" fontId="3" fillId="0" borderId="10" xfId="100" applyNumberFormat="1" applyFont="1" applyFill="1" applyBorder="1" applyAlignment="1">
      <alignment horizontal="centerContinuous"/>
    </xf>
    <xf numFmtId="1" fontId="2" fillId="0" borderId="13" xfId="133" applyNumberFormat="1" applyFont="1" applyFill="1" applyBorder="1" applyAlignment="1" quotePrefix="1">
      <alignment horizontal="center"/>
      <protection/>
    </xf>
    <xf numFmtId="39" fontId="27" fillId="0" borderId="0" xfId="0" applyNumberFormat="1" applyFont="1" applyFill="1" applyAlignment="1">
      <alignment/>
    </xf>
    <xf numFmtId="219" fontId="27" fillId="0" borderId="0" xfId="42" applyNumberFormat="1" applyFont="1" applyFill="1" applyBorder="1" applyAlignment="1">
      <alignment vertical="center"/>
    </xf>
    <xf numFmtId="219" fontId="27" fillId="0" borderId="10" xfId="0" applyNumberFormat="1" applyFont="1" applyFill="1" applyBorder="1" applyAlignment="1">
      <alignment horizontal="right"/>
    </xf>
    <xf numFmtId="0" fontId="29" fillId="0" borderId="0" xfId="137" applyFont="1" applyFill="1" applyBorder="1" applyAlignment="1">
      <alignment horizontal="center" vertical="center"/>
      <protection/>
    </xf>
    <xf numFmtId="197" fontId="29" fillId="0" borderId="0" xfId="89" applyNumberFormat="1" applyFont="1" applyFill="1" applyBorder="1" applyAlignment="1">
      <alignment vertical="center"/>
    </xf>
    <xf numFmtId="197" fontId="29" fillId="0" borderId="0" xfId="137" applyNumberFormat="1" applyFont="1" applyFill="1" applyBorder="1" applyAlignment="1">
      <alignment vertical="center"/>
      <protection/>
    </xf>
    <xf numFmtId="43" fontId="8" fillId="0" borderId="0" xfId="42" applyFont="1" applyFill="1" applyAlignment="1">
      <alignment/>
    </xf>
    <xf numFmtId="200" fontId="29" fillId="0" borderId="0" xfId="137" applyNumberFormat="1" applyFont="1" applyFill="1" applyBorder="1" applyAlignment="1">
      <alignment vertical="center"/>
      <protection/>
    </xf>
    <xf numFmtId="203" fontId="29" fillId="0" borderId="0" xfId="109" applyNumberFormat="1" applyFont="1" applyFill="1" applyAlignment="1">
      <alignment horizontal="right"/>
    </xf>
    <xf numFmtId="43" fontId="29" fillId="0" borderId="0" xfId="54" applyFont="1" applyFill="1" applyAlignment="1">
      <alignment horizontal="right"/>
    </xf>
    <xf numFmtId="205" fontId="29" fillId="0" borderId="0" xfId="159" applyNumberFormat="1" applyFont="1" applyFill="1" applyBorder="1">
      <alignment/>
      <protection/>
    </xf>
    <xf numFmtId="203" fontId="29" fillId="0" borderId="0" xfId="159" applyNumberFormat="1" applyFont="1" applyFill="1" applyBorder="1" applyAlignment="1">
      <alignment horizontal="right"/>
      <protection/>
    </xf>
    <xf numFmtId="203" fontId="29" fillId="0" borderId="0" xfId="109" applyNumberFormat="1" applyFont="1" applyFill="1" applyBorder="1" applyAlignment="1">
      <alignment/>
    </xf>
    <xf numFmtId="205" fontId="29" fillId="0" borderId="0" xfId="159" applyNumberFormat="1" applyFont="1" applyFill="1">
      <alignment/>
      <protection/>
    </xf>
    <xf numFmtId="205" fontId="29" fillId="0" borderId="0" xfId="109" applyNumberFormat="1" applyFont="1" applyFill="1" applyBorder="1" applyAlignment="1">
      <alignment horizontal="right"/>
    </xf>
    <xf numFmtId="43" fontId="29" fillId="0" borderId="0" xfId="54" applyFont="1" applyFill="1" applyBorder="1" applyAlignment="1" quotePrefix="1">
      <alignment horizontal="right"/>
    </xf>
    <xf numFmtId="43" fontId="29" fillId="0" borderId="0" xfId="77" applyFont="1" applyFill="1" applyAlignment="1">
      <alignment horizontal="center"/>
    </xf>
    <xf numFmtId="198" fontId="26" fillId="0" borderId="0" xfId="86" applyNumberFormat="1" applyFont="1" applyFill="1" applyBorder="1" applyAlignment="1">
      <alignment vertical="center"/>
    </xf>
    <xf numFmtId="198" fontId="26" fillId="0" borderId="10" xfId="86" applyNumberFormat="1" applyFont="1" applyFill="1" applyBorder="1" applyAlignment="1">
      <alignment vertical="center"/>
    </xf>
    <xf numFmtId="198" fontId="26" fillId="0" borderId="11" xfId="86" applyNumberFormat="1" applyFont="1" applyFill="1" applyBorder="1" applyAlignment="1">
      <alignment vertical="center"/>
    </xf>
    <xf numFmtId="43" fontId="2" fillId="0" borderId="0" xfId="69" applyFont="1" applyBorder="1" applyAlignment="1">
      <alignment horizontal="center" vertical="center"/>
    </xf>
    <xf numFmtId="43" fontId="27" fillId="0" borderId="10" xfId="69" applyFont="1" applyBorder="1" applyAlignment="1">
      <alignment vertical="center"/>
    </xf>
    <xf numFmtId="213" fontId="26" fillId="0" borderId="0" xfId="162" applyNumberFormat="1" applyFont="1" applyFill="1" applyBorder="1">
      <alignment/>
      <protection/>
    </xf>
    <xf numFmtId="200" fontId="26" fillId="0" borderId="0" xfId="45" applyNumberFormat="1" applyFont="1" applyFill="1" applyBorder="1" applyAlignment="1">
      <alignment/>
    </xf>
    <xf numFmtId="222" fontId="26" fillId="0" borderId="0" xfId="42" applyNumberFormat="1" applyFont="1" applyFill="1" applyBorder="1" applyAlignment="1">
      <alignment/>
    </xf>
    <xf numFmtId="222" fontId="26" fillId="0" borderId="10" xfId="42" applyNumberFormat="1" applyFont="1" applyFill="1" applyBorder="1" applyAlignment="1">
      <alignment/>
    </xf>
    <xf numFmtId="219" fontId="30" fillId="0" borderId="11" xfId="0" applyNumberFormat="1" applyFont="1" applyFill="1" applyBorder="1" applyAlignment="1">
      <alignment/>
    </xf>
    <xf numFmtId="219" fontId="24" fillId="0" borderId="0" xfId="42" applyNumberFormat="1" applyFont="1" applyFill="1" applyAlignment="1">
      <alignment horizontal="right"/>
    </xf>
    <xf numFmtId="219" fontId="2" fillId="0" borderId="0" xfId="42" applyNumberFormat="1" applyFont="1" applyFill="1" applyBorder="1" applyAlignment="1" applyProtection="1" quotePrefix="1">
      <alignment horizontal="right"/>
      <protection/>
    </xf>
    <xf numFmtId="219" fontId="17" fillId="0" borderId="0" xfId="0" applyNumberFormat="1" applyFont="1" applyFill="1" applyBorder="1" applyAlignment="1">
      <alignment horizontal="right"/>
    </xf>
    <xf numFmtId="43" fontId="26" fillId="0" borderId="0" xfId="69" applyFont="1" applyFill="1" applyBorder="1" applyAlignment="1">
      <alignment horizontal="right"/>
    </xf>
    <xf numFmtId="39" fontId="26" fillId="0" borderId="0" xfId="133" applyNumberFormat="1" applyFont="1" applyFill="1">
      <alignment/>
      <protection/>
    </xf>
    <xf numFmtId="39" fontId="21" fillId="0" borderId="0" xfId="182" applyNumberFormat="1" applyFont="1" applyFill="1" applyBorder="1">
      <alignment/>
      <protection/>
    </xf>
    <xf numFmtId="0" fontId="33" fillId="0" borderId="0" xfId="0" applyFont="1" applyFill="1" applyAlignment="1">
      <alignment/>
    </xf>
    <xf numFmtId="0" fontId="17" fillId="0" borderId="0" xfId="135" applyFont="1" applyFill="1">
      <alignment/>
      <protection/>
    </xf>
    <xf numFmtId="0" fontId="27" fillId="0" borderId="0" xfId="133" applyFont="1" applyFill="1" applyAlignment="1">
      <alignment/>
      <protection/>
    </xf>
    <xf numFmtId="219" fontId="27" fillId="0" borderId="0" xfId="52" applyNumberFormat="1" applyFont="1" applyFill="1" applyBorder="1" applyAlignment="1">
      <alignment/>
    </xf>
    <xf numFmtId="219" fontId="27" fillId="0" borderId="0" xfId="52" applyNumberFormat="1" applyFont="1" applyFill="1" applyAlignment="1">
      <alignment horizontal="right"/>
    </xf>
    <xf numFmtId="219" fontId="27" fillId="0" borderId="10" xfId="52" applyNumberFormat="1" applyFont="1" applyFill="1" applyBorder="1" applyAlignment="1">
      <alignment/>
    </xf>
    <xf numFmtId="43" fontId="29" fillId="0" borderId="0" xfId="89" applyNumberFormat="1" applyFont="1" applyFill="1" applyBorder="1" applyAlignment="1">
      <alignment vertical="center"/>
    </xf>
    <xf numFmtId="43" fontId="29" fillId="0" borderId="0" xfId="52" applyFont="1" applyFill="1" applyBorder="1" applyAlignment="1">
      <alignment vertical="center"/>
    </xf>
    <xf numFmtId="43" fontId="29" fillId="0" borderId="10" xfId="54" applyFont="1" applyFill="1" applyBorder="1" applyAlignment="1">
      <alignment/>
    </xf>
    <xf numFmtId="205" fontId="29" fillId="0" borderId="0" xfId="157" applyNumberFormat="1" applyFont="1" applyFill="1">
      <alignment/>
      <protection/>
    </xf>
    <xf numFmtId="203" fontId="29" fillId="0" borderId="0" xfId="157" applyNumberFormat="1" applyFont="1" applyFill="1">
      <alignment/>
      <protection/>
    </xf>
    <xf numFmtId="203" fontId="29" fillId="0" borderId="0" xfId="159" applyNumberFormat="1" applyFont="1" applyFill="1" applyBorder="1" applyAlignment="1">
      <alignment/>
      <protection/>
    </xf>
    <xf numFmtId="203" fontId="29" fillId="0" borderId="0" xfId="159" applyNumberFormat="1" applyFont="1" applyFill="1" applyBorder="1" applyAlignment="1">
      <alignment horizontal="center"/>
      <protection/>
    </xf>
    <xf numFmtId="43" fontId="29" fillId="0" borderId="0" xfId="52" applyFont="1" applyFill="1" applyBorder="1" applyAlignment="1">
      <alignment horizontal="right"/>
    </xf>
    <xf numFmtId="43" fontId="29" fillId="0" borderId="0" xfId="52" applyFont="1" applyFill="1" applyBorder="1" applyAlignment="1">
      <alignment/>
    </xf>
    <xf numFmtId="43" fontId="29" fillId="0" borderId="10" xfId="52" applyFont="1" applyFill="1" applyBorder="1" applyAlignment="1">
      <alignment/>
    </xf>
    <xf numFmtId="40" fontId="29" fillId="0" borderId="0" xfId="159" applyNumberFormat="1" applyFont="1" applyFill="1">
      <alignment/>
      <protection/>
    </xf>
    <xf numFmtId="43" fontId="29" fillId="0" borderId="0" xfId="77" applyFont="1" applyFill="1" applyAlignment="1">
      <alignment/>
    </xf>
    <xf numFmtId="43" fontId="29" fillId="0" borderId="0" xfId="52" applyFont="1" applyFill="1" applyAlignment="1">
      <alignment horizontal="center"/>
    </xf>
    <xf numFmtId="43" fontId="26" fillId="0" borderId="12" xfId="86" applyFont="1" applyFill="1" applyBorder="1" applyAlignment="1">
      <alignment vertical="center"/>
    </xf>
    <xf numFmtId="43" fontId="27" fillId="0" borderId="10" xfId="69" applyFont="1" applyFill="1" applyBorder="1" applyAlignment="1">
      <alignment vertical="center"/>
    </xf>
    <xf numFmtId="39" fontId="2" fillId="0" borderId="0" xfId="180" applyNumberFormat="1" applyFont="1" applyFill="1" applyBorder="1" applyAlignment="1" applyProtection="1">
      <alignment/>
      <protection/>
    </xf>
    <xf numFmtId="241" fontId="2" fillId="0" borderId="0" xfId="0" applyNumberFormat="1" applyFont="1" applyFill="1" applyAlignment="1">
      <alignment/>
    </xf>
    <xf numFmtId="219" fontId="30" fillId="0" borderId="0" xfId="52" applyNumberFormat="1" applyFont="1" applyFill="1" applyBorder="1" applyAlignment="1">
      <alignment/>
    </xf>
    <xf numFmtId="219" fontId="30" fillId="0" borderId="0" xfId="52" applyNumberFormat="1" applyFont="1" applyFill="1" applyAlignment="1">
      <alignment horizontal="right"/>
    </xf>
    <xf numFmtId="219" fontId="24" fillId="0" borderId="0" xfId="52" applyNumberFormat="1" applyFont="1" applyFill="1" applyAlignment="1">
      <alignment horizontal="right"/>
    </xf>
    <xf numFmtId="219" fontId="26" fillId="0" borderId="0" xfId="52" applyNumberFormat="1" applyFont="1" applyFill="1" applyBorder="1" applyAlignment="1" applyProtection="1" quotePrefix="1">
      <alignment horizontal="right"/>
      <protection/>
    </xf>
    <xf numFmtId="219" fontId="26" fillId="0" borderId="0" xfId="52" applyNumberFormat="1" applyFont="1" applyFill="1" applyBorder="1" applyAlignment="1">
      <alignment horizontal="right"/>
    </xf>
    <xf numFmtId="222" fontId="26" fillId="0" borderId="12" xfId="52" applyNumberFormat="1" applyFont="1" applyFill="1" applyBorder="1" applyAlignment="1">
      <alignment/>
    </xf>
    <xf numFmtId="217" fontId="17" fillId="0" borderId="13" xfId="70" applyNumberFormat="1" applyFont="1" applyFill="1" applyBorder="1" applyAlignment="1">
      <alignment horizontal="right"/>
    </xf>
    <xf numFmtId="210" fontId="26" fillId="0" borderId="13" xfId="162" applyNumberFormat="1" applyFont="1" applyFill="1" applyBorder="1" applyAlignment="1">
      <alignment vertical="center"/>
      <protection/>
    </xf>
    <xf numFmtId="0" fontId="10" fillId="0" borderId="0" xfId="0" applyFont="1" applyFill="1" applyAlignment="1">
      <alignment/>
    </xf>
    <xf numFmtId="0" fontId="10" fillId="0" borderId="11" xfId="0" applyFont="1" applyFill="1" applyBorder="1" applyAlignment="1">
      <alignment horizontal="center" vertical="center"/>
    </xf>
    <xf numFmtId="0" fontId="10" fillId="0" borderId="11" xfId="0" applyFont="1" applyFill="1" applyBorder="1" applyAlignment="1">
      <alignment horizontal="centerContinuous" vertical="center"/>
    </xf>
    <xf numFmtId="0" fontId="10" fillId="0" borderId="11" xfId="0" applyFont="1" applyFill="1" applyBorder="1" applyAlignment="1">
      <alignment horizontal="center"/>
    </xf>
    <xf numFmtId="0" fontId="10" fillId="0" borderId="0" xfId="0" applyFont="1" applyFill="1" applyBorder="1" applyAlignment="1">
      <alignment horizontal="centerContinuous"/>
    </xf>
    <xf numFmtId="0" fontId="10" fillId="0" borderId="0" xfId="0" applyFont="1" applyFill="1" applyBorder="1" applyAlignment="1">
      <alignment horizontal="centerContinuous" vertical="center"/>
    </xf>
    <xf numFmtId="0" fontId="10" fillId="0" borderId="0" xfId="0" applyFont="1" applyFill="1" applyBorder="1" applyAlignment="1">
      <alignment horizontal="center"/>
    </xf>
    <xf numFmtId="0" fontId="10" fillId="0" borderId="10" xfId="0" applyFont="1" applyFill="1" applyBorder="1" applyAlignment="1">
      <alignment horizontal="center"/>
    </xf>
    <xf numFmtId="0" fontId="10" fillId="0" borderId="0" xfId="0" applyFont="1" applyFill="1" applyBorder="1" applyAlignment="1">
      <alignment horizontal="center" vertical="center"/>
    </xf>
    <xf numFmtId="0" fontId="10" fillId="0" borderId="10" xfId="0" applyFont="1" applyFill="1" applyBorder="1" applyAlignment="1">
      <alignment horizontal="centerContinuous" vertical="center"/>
    </xf>
    <xf numFmtId="0" fontId="37" fillId="0" borderId="10" xfId="0" applyFont="1" applyFill="1" applyBorder="1" applyAlignment="1">
      <alignment horizontal="center"/>
    </xf>
    <xf numFmtId="0" fontId="37" fillId="0" borderId="10" xfId="0" applyFont="1" applyFill="1" applyBorder="1" applyAlignment="1" quotePrefix="1">
      <alignment horizontal="center"/>
    </xf>
    <xf numFmtId="0" fontId="38" fillId="0" borderId="0" xfId="133" applyNumberFormat="1" applyFont="1" applyFill="1" applyBorder="1" applyAlignment="1">
      <alignment horizontal="centerContinuous" vertical="center"/>
      <protection/>
    </xf>
    <xf numFmtId="0" fontId="38" fillId="0" borderId="0" xfId="133" applyNumberFormat="1" applyFont="1" applyFill="1" applyBorder="1" applyAlignment="1">
      <alignment horizontal="centerContinuous" vertical="center"/>
      <protection/>
    </xf>
    <xf numFmtId="0" fontId="10" fillId="0" borderId="0" xfId="133" applyNumberFormat="1" applyFont="1" applyFill="1" applyBorder="1">
      <alignment/>
      <protection/>
    </xf>
    <xf numFmtId="0" fontId="37" fillId="0" borderId="10" xfId="0" applyFont="1" applyFill="1" applyBorder="1" applyAlignment="1" quotePrefix="1">
      <alignment horizontal="center"/>
    </xf>
    <xf numFmtId="0" fontId="24" fillId="0" borderId="0" xfId="0" applyNumberFormat="1" applyFont="1" applyFill="1" applyAlignment="1" quotePrefix="1">
      <alignment horizontal="center"/>
    </xf>
    <xf numFmtId="43" fontId="29" fillId="0" borderId="0" xfId="42" applyFont="1" applyFill="1" applyBorder="1" applyAlignment="1">
      <alignment horizontal="right" vertical="center"/>
    </xf>
    <xf numFmtId="0" fontId="30" fillId="0" borderId="0" xfId="0" applyFont="1" applyFill="1" applyAlignment="1">
      <alignment horizontal="right"/>
    </xf>
    <xf numFmtId="39" fontId="17" fillId="0" borderId="0" xfId="134" applyNumberFormat="1" applyFont="1" applyFill="1" applyAlignment="1">
      <alignment horizontal="right"/>
      <protection/>
    </xf>
    <xf numFmtId="43" fontId="8" fillId="0" borderId="0" xfId="52" applyFont="1" applyFill="1" applyBorder="1" applyAlignment="1">
      <alignment/>
    </xf>
    <xf numFmtId="0" fontId="29" fillId="0" borderId="0" xfId="137" applyFont="1" applyFill="1" applyBorder="1" applyAlignment="1">
      <alignment vertical="center"/>
      <protection/>
    </xf>
    <xf numFmtId="43" fontId="8" fillId="0" borderId="0" xfId="54" applyFont="1" applyFill="1" applyBorder="1" applyAlignment="1" quotePrefix="1">
      <alignment/>
    </xf>
    <xf numFmtId="39" fontId="3" fillId="0" borderId="0" xfId="0" applyNumberFormat="1" applyFont="1" applyFill="1" applyAlignment="1">
      <alignment/>
    </xf>
    <xf numFmtId="40" fontId="2" fillId="0" borderId="0" xfId="180" applyNumberFormat="1" applyFont="1" applyFill="1" applyAlignment="1" quotePrefix="1">
      <alignment horizontal="center"/>
      <protection/>
    </xf>
    <xf numFmtId="40" fontId="3" fillId="0" borderId="0" xfId="180" applyNumberFormat="1" applyFont="1" applyFill="1" applyAlignment="1" applyProtection="1">
      <alignment horizontal="center"/>
      <protection/>
    </xf>
    <xf numFmtId="40" fontId="18" fillId="0" borderId="0" xfId="180" applyNumberFormat="1" applyFont="1" applyAlignment="1" applyProtection="1">
      <alignment horizontal="center"/>
      <protection/>
    </xf>
    <xf numFmtId="39" fontId="27" fillId="0" borderId="0" xfId="180" applyNumberFormat="1" applyFont="1" applyFill="1" applyAlignment="1" quotePrefix="1">
      <alignment horizontal="center"/>
      <protection/>
    </xf>
    <xf numFmtId="39" fontId="27" fillId="0" borderId="0" xfId="180" applyNumberFormat="1" applyFont="1" applyFill="1" applyAlignment="1">
      <alignment horizontal="center"/>
      <protection/>
    </xf>
    <xf numFmtId="0" fontId="10" fillId="0" borderId="11" xfId="0" applyFont="1" applyFill="1" applyBorder="1" applyAlignment="1">
      <alignment horizont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8" fillId="0" borderId="0" xfId="0" applyFont="1" applyFill="1" applyAlignment="1">
      <alignment horizontal="center"/>
    </xf>
    <xf numFmtId="0" fontId="10" fillId="0" borderId="13" xfId="0" applyFont="1" applyFill="1" applyBorder="1" applyAlignment="1">
      <alignment horizont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xf>
    <xf numFmtId="40" fontId="2" fillId="0" borderId="0" xfId="180" applyNumberFormat="1" applyFont="1" applyFill="1" applyAlignment="1">
      <alignment horizontal="center"/>
      <protection/>
    </xf>
    <xf numFmtId="203" fontId="17" fillId="0" borderId="10" xfId="161" applyNumberFormat="1" applyFont="1" applyFill="1" applyBorder="1" applyAlignment="1">
      <alignment horizontal="center"/>
      <protection/>
    </xf>
    <xf numFmtId="0" fontId="6" fillId="0" borderId="0" xfId="133" applyNumberFormat="1" applyFont="1" applyFill="1" applyAlignment="1" quotePrefix="1">
      <alignment horizontal="center"/>
      <protection/>
    </xf>
    <xf numFmtId="198" fontId="10" fillId="0" borderId="13" xfId="180" applyNumberFormat="1" applyFont="1" applyFill="1" applyBorder="1" applyAlignment="1" applyProtection="1">
      <alignment horizontal="center"/>
      <protection/>
    </xf>
    <xf numFmtId="40" fontId="6" fillId="0" borderId="0" xfId="133" applyNumberFormat="1" applyFont="1" applyFill="1" applyAlignment="1" quotePrefix="1">
      <alignment horizontal="center"/>
      <protection/>
    </xf>
    <xf numFmtId="199" fontId="2" fillId="0" borderId="0" xfId="180" applyNumberFormat="1" applyFont="1" applyFill="1" applyBorder="1" applyAlignment="1" applyProtection="1" quotePrefix="1">
      <alignment horizontal="center"/>
      <protection/>
    </xf>
    <xf numFmtId="39" fontId="2" fillId="0" borderId="0" xfId="0" applyNumberFormat="1" applyFont="1" applyFill="1" applyAlignment="1" quotePrefix="1">
      <alignment horizontal="center"/>
    </xf>
    <xf numFmtId="39" fontId="2" fillId="0" borderId="0" xfId="0" applyNumberFormat="1" applyFont="1" applyFill="1" applyAlignment="1">
      <alignment horizontal="center"/>
    </xf>
    <xf numFmtId="39" fontId="3" fillId="0" borderId="0" xfId="52" applyNumberFormat="1" applyFont="1" applyFill="1" applyBorder="1" applyAlignment="1">
      <alignment horizontal="center"/>
    </xf>
    <xf numFmtId="40" fontId="2" fillId="0" borderId="0" xfId="133" applyNumberFormat="1" applyFont="1" applyFill="1" applyAlignment="1" quotePrefix="1">
      <alignment horizontal="center"/>
      <protection/>
    </xf>
    <xf numFmtId="39" fontId="3" fillId="0" borderId="10" xfId="52" applyNumberFormat="1" applyFont="1" applyFill="1" applyBorder="1" applyAlignment="1">
      <alignment horizontal="center"/>
    </xf>
    <xf numFmtId="40" fontId="3" fillId="0" borderId="10" xfId="133" applyNumberFormat="1" applyFont="1" applyFill="1" applyBorder="1" applyAlignment="1">
      <alignment horizontal="center"/>
      <protection/>
    </xf>
    <xf numFmtId="40" fontId="3" fillId="0" borderId="0" xfId="133" applyNumberFormat="1" applyFont="1" applyFill="1" applyBorder="1" applyAlignment="1">
      <alignment horizontal="center"/>
      <protection/>
    </xf>
    <xf numFmtId="38" fontId="2" fillId="0" borderId="0" xfId="133" applyNumberFormat="1" applyFont="1" applyFill="1" applyAlignment="1">
      <alignment horizontal="center"/>
      <protection/>
    </xf>
  </cellXfs>
  <cellStyles count="1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4" xfId="47"/>
    <cellStyle name="Comma 10 5" xfId="48"/>
    <cellStyle name="Comma 11" xfId="49"/>
    <cellStyle name="Comma 11 2" xfId="50"/>
    <cellStyle name="Comma 12" xfId="51"/>
    <cellStyle name="Comma 12 2" xfId="52"/>
    <cellStyle name="Comma 13" xfId="53"/>
    <cellStyle name="Comma 13 2" xfId="54"/>
    <cellStyle name="Comma 13 3" xfId="55"/>
    <cellStyle name="Comma 13 4" xfId="56"/>
    <cellStyle name="Comma 13 5" xfId="57"/>
    <cellStyle name="Comma 14" xfId="58"/>
    <cellStyle name="Comma 14 2" xfId="59"/>
    <cellStyle name="Comma 14 3" xfId="60"/>
    <cellStyle name="Comma 14 4" xfId="61"/>
    <cellStyle name="Comma 15" xfId="62"/>
    <cellStyle name="Comma 15 2" xfId="63"/>
    <cellStyle name="Comma 15 3" xfId="64"/>
    <cellStyle name="Comma 15 4" xfId="65"/>
    <cellStyle name="Comma 16" xfId="66"/>
    <cellStyle name="Comma 17" xfId="67"/>
    <cellStyle name="Comma 18" xfId="68"/>
    <cellStyle name="Comma 18 2" xfId="69"/>
    <cellStyle name="Comma 19" xfId="70"/>
    <cellStyle name="Comma 19 2" xfId="71"/>
    <cellStyle name="Comma 2" xfId="72"/>
    <cellStyle name="Comma 2 2" xfId="73"/>
    <cellStyle name="Comma 2 3" xfId="74"/>
    <cellStyle name="Comma 20" xfId="75"/>
    <cellStyle name="Comma 20 2" xfId="76"/>
    <cellStyle name="Comma 20 3" xfId="77"/>
    <cellStyle name="Comma 20 4" xfId="78"/>
    <cellStyle name="Comma 20 5" xfId="79"/>
    <cellStyle name="Comma 21" xfId="80"/>
    <cellStyle name="Comma 21 2" xfId="81"/>
    <cellStyle name="Comma 22" xfId="82"/>
    <cellStyle name="Comma 23" xfId="83"/>
    <cellStyle name="Comma 3" xfId="84"/>
    <cellStyle name="Comma 3 2" xfId="85"/>
    <cellStyle name="Comma 3 3" xfId="86"/>
    <cellStyle name="Comma 4" xfId="87"/>
    <cellStyle name="Comma 4 2" xfId="88"/>
    <cellStyle name="Comma 4 2 2" xfId="89"/>
    <cellStyle name="Comma 4 2 3" xfId="90"/>
    <cellStyle name="Comma 4 2 4" xfId="91"/>
    <cellStyle name="Comma 4 2 5" xfId="92"/>
    <cellStyle name="Comma 4 3" xfId="93"/>
    <cellStyle name="Comma 4 4" xfId="94"/>
    <cellStyle name="Comma 4 5" xfId="95"/>
    <cellStyle name="Comma 5" xfId="96"/>
    <cellStyle name="Comma 5 2" xfId="97"/>
    <cellStyle name="Comma 6" xfId="98"/>
    <cellStyle name="Comma 6 2" xfId="99"/>
    <cellStyle name="Comma 7" xfId="100"/>
    <cellStyle name="Comma 8" xfId="101"/>
    <cellStyle name="Comma 8 2" xfId="102"/>
    <cellStyle name="Comma 8 3" xfId="103"/>
    <cellStyle name="Comma 8 4" xfId="104"/>
    <cellStyle name="Comma 8 5" xfId="105"/>
    <cellStyle name="Comma 9" xfId="106"/>
    <cellStyle name="Comma_Book1 2" xfId="107"/>
    <cellStyle name="Comma_Book1 2 2 2 2" xfId="108"/>
    <cellStyle name="Comma_SPI-Dec'49t-3 2 2" xfId="109"/>
    <cellStyle name="Currency" xfId="110"/>
    <cellStyle name="Currency [0]" xfId="111"/>
    <cellStyle name="Currency [0] 2" xfId="112"/>
    <cellStyle name="Currency [0] 2 2" xfId="113"/>
    <cellStyle name="Currency [0] 2 3" xfId="114"/>
    <cellStyle name="Currency [0] 2 4" xfId="115"/>
    <cellStyle name="Currency [0] 3" xfId="116"/>
    <cellStyle name="Currency [0] 3 2" xfId="117"/>
    <cellStyle name="Currency [0] 4" xfId="118"/>
    <cellStyle name="Currency [0] 4 2" xfId="119"/>
    <cellStyle name="Currency [0] 5" xfId="120"/>
    <cellStyle name="Explanatory Text" xfId="121"/>
    <cellStyle name="Followed Hyperlink" xfId="122"/>
    <cellStyle name="Good" xfId="123"/>
    <cellStyle name="Heading 1" xfId="124"/>
    <cellStyle name="Heading 2" xfId="125"/>
    <cellStyle name="Heading 3" xfId="126"/>
    <cellStyle name="Heading 4" xfId="127"/>
    <cellStyle name="Hyperlink" xfId="128"/>
    <cellStyle name="Input" xfId="129"/>
    <cellStyle name="Linked Cell" xfId="130"/>
    <cellStyle name="Neutral" xfId="131"/>
    <cellStyle name="Normal 2" xfId="132"/>
    <cellStyle name="Normal 2 2" xfId="133"/>
    <cellStyle name="Normal 2 3" xfId="134"/>
    <cellStyle name="Normal 3" xfId="135"/>
    <cellStyle name="Normal 3 2" xfId="136"/>
    <cellStyle name="Normal 3 2 2" xfId="137"/>
    <cellStyle name="Normal 3 2 3" xfId="138"/>
    <cellStyle name="Normal 3 2 4" xfId="139"/>
    <cellStyle name="Normal 3 2 5" xfId="140"/>
    <cellStyle name="Normal 3 2_SPI-Dec'50t-3" xfId="141"/>
    <cellStyle name="Normal 3 3" xfId="142"/>
    <cellStyle name="Normal 3 4" xfId="143"/>
    <cellStyle name="Normal 3 5" xfId="144"/>
    <cellStyle name="Normal 3_SPI-Dec'50t-3" xfId="145"/>
    <cellStyle name="Normal 4" xfId="146"/>
    <cellStyle name="Normal 41" xfId="147"/>
    <cellStyle name="Normal 5" xfId="148"/>
    <cellStyle name="Normal 5 2" xfId="149"/>
    <cellStyle name="Normal 5 3" xfId="150"/>
    <cellStyle name="Normal 5 4" xfId="151"/>
    <cellStyle name="Normal 5 5" xfId="152"/>
    <cellStyle name="Normal 5 6" xfId="153"/>
    <cellStyle name="Normal 6" xfId="154"/>
    <cellStyle name="Normal 7" xfId="155"/>
    <cellStyle name="Normal 7 2" xfId="156"/>
    <cellStyle name="Normal_Book1 2 2" xfId="157"/>
    <cellStyle name="Normal_C779A0245" xfId="158"/>
    <cellStyle name="Normal_SPI-Dec'49t-3 2 2" xfId="159"/>
    <cellStyle name="Normal_SPI-Dec'49t-3 2_Book3 2 2" xfId="160"/>
    <cellStyle name="Normal_SPI-Dec'49t-3 2_SPI_Jun_51t-3_Edit" xfId="161"/>
    <cellStyle name="Normal_SPI-Mar'48t-3 2" xfId="162"/>
    <cellStyle name="Note" xfId="163"/>
    <cellStyle name="Output" xfId="164"/>
    <cellStyle name="Percent" xfId="165"/>
    <cellStyle name="Percent 2" xfId="166"/>
    <cellStyle name="Percent 3" xfId="167"/>
    <cellStyle name="Percent 4" xfId="168"/>
    <cellStyle name="Title" xfId="169"/>
    <cellStyle name="Total" xfId="170"/>
    <cellStyle name="Warning Text" xfId="171"/>
    <cellStyle name="เครื่องหมายจุลภาค 2" xfId="172"/>
    <cellStyle name="เครื่องหมายจุลภาค 2 2" xfId="173"/>
    <cellStyle name="เครื่องหมายจุลภาค 3" xfId="174"/>
    <cellStyle name="เครื่องหมายจุลภาค 3 2" xfId="175"/>
    <cellStyle name="เครื่องหมายจุลภาค 4" xfId="176"/>
    <cellStyle name="เครื่องหมายจุลภาค 4 2" xfId="177"/>
    <cellStyle name="เครื่องหมายจุลภาค_Note new STD" xfId="178"/>
    <cellStyle name="ปกติ 2 2" xfId="179"/>
    <cellStyle name="ปกติ_Sheet1" xfId="180"/>
    <cellStyle name="ปกติ_Sheet1_Note new STD" xfId="181"/>
    <cellStyle name="ปกติ_SPC-Dec'50-T3" xfId="182"/>
    <cellStyle name="ปกติ_SPC-Dec'50-T3_Note new STD"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105</xdr:row>
      <xdr:rowOff>95250</xdr:rowOff>
    </xdr:from>
    <xdr:to>
      <xdr:col>7</xdr:col>
      <xdr:colOff>76200</xdr:colOff>
      <xdr:row>106</xdr:row>
      <xdr:rowOff>209550</xdr:rowOff>
    </xdr:to>
    <xdr:sp>
      <xdr:nvSpPr>
        <xdr:cNvPr id="1" name="Right Brace 4"/>
        <xdr:cNvSpPr>
          <a:spLocks/>
        </xdr:cNvSpPr>
      </xdr:nvSpPr>
      <xdr:spPr>
        <a:xfrm>
          <a:off x="4962525" y="32204025"/>
          <a:ext cx="47625" cy="41910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ordia New"/>
              <a:ea typeface="Cordia New"/>
              <a:cs typeface="Cordia New"/>
            </a:rPr>
            <a:t/>
          </a:r>
        </a:p>
      </xdr:txBody>
    </xdr:sp>
    <xdr:clientData/>
  </xdr:twoCellAnchor>
  <xdr:twoCellAnchor>
    <xdr:from>
      <xdr:col>7</xdr:col>
      <xdr:colOff>28575</xdr:colOff>
      <xdr:row>98</xdr:row>
      <xdr:rowOff>209550</xdr:rowOff>
    </xdr:from>
    <xdr:to>
      <xdr:col>7</xdr:col>
      <xdr:colOff>76200</xdr:colOff>
      <xdr:row>100</xdr:row>
      <xdr:rowOff>228600</xdr:rowOff>
    </xdr:to>
    <xdr:sp>
      <xdr:nvSpPr>
        <xdr:cNvPr id="2" name="Right Brace 5"/>
        <xdr:cNvSpPr>
          <a:spLocks/>
        </xdr:cNvSpPr>
      </xdr:nvSpPr>
      <xdr:spPr>
        <a:xfrm>
          <a:off x="4962525" y="30184725"/>
          <a:ext cx="47625" cy="6286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ordia New"/>
              <a:ea typeface="Cordia New"/>
              <a:cs typeface="Cordi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A5" sqref="A5:J5"/>
    </sheetView>
  </sheetViews>
  <sheetFormatPr defaultColWidth="9.140625" defaultRowHeight="25.5" customHeight="1"/>
  <cols>
    <col min="1" max="2" width="9.140625" style="198" customWidth="1"/>
    <col min="3" max="3" width="12.421875" style="198" customWidth="1"/>
    <col min="4" max="4" width="6.57421875" style="244" customWidth="1"/>
    <col min="5" max="5" width="29.140625" style="198" customWidth="1"/>
    <col min="6" max="6" width="17.7109375" style="198" customWidth="1"/>
    <col min="7" max="7" width="2.00390625" style="198" customWidth="1"/>
    <col min="8" max="8" width="17.7109375" style="198" customWidth="1"/>
    <col min="9" max="9" width="2.00390625" style="198" customWidth="1"/>
    <col min="10" max="10" width="17.7109375" style="198" customWidth="1"/>
    <col min="11" max="11" width="3.140625" style="198" customWidth="1"/>
    <col min="12" max="12" width="2.28125" style="198" customWidth="1"/>
    <col min="13" max="16384" width="9.140625" style="198" customWidth="1"/>
  </cols>
  <sheetData>
    <row r="1" spans="1:12" s="332" customFormat="1" ht="24" customHeight="1">
      <c r="A1" s="795" t="s">
        <v>688</v>
      </c>
      <c r="B1" s="795"/>
      <c r="C1" s="795"/>
      <c r="D1" s="795"/>
      <c r="E1" s="795"/>
      <c r="F1" s="795"/>
      <c r="G1" s="795"/>
      <c r="H1" s="795"/>
      <c r="I1" s="795"/>
      <c r="J1" s="795"/>
      <c r="K1" s="417"/>
      <c r="L1" s="417"/>
    </row>
    <row r="2" spans="1:12" s="332" customFormat="1" ht="24" customHeight="1">
      <c r="A2" s="795" t="s">
        <v>689</v>
      </c>
      <c r="B2" s="795"/>
      <c r="C2" s="795"/>
      <c r="D2" s="795"/>
      <c r="E2" s="795"/>
      <c r="F2" s="795"/>
      <c r="G2" s="795"/>
      <c r="H2" s="795"/>
      <c r="I2" s="795"/>
      <c r="J2" s="795"/>
      <c r="K2" s="417"/>
      <c r="L2" s="417"/>
    </row>
    <row r="3" spans="1:12" s="332" customFormat="1" ht="24" customHeight="1">
      <c r="A3" s="796" t="s">
        <v>126</v>
      </c>
      <c r="B3" s="796"/>
      <c r="C3" s="796"/>
      <c r="D3" s="796"/>
      <c r="E3" s="796"/>
      <c r="F3" s="796"/>
      <c r="G3" s="796"/>
      <c r="H3" s="796"/>
      <c r="I3" s="796"/>
      <c r="J3" s="796"/>
      <c r="K3" s="416"/>
      <c r="L3" s="416"/>
    </row>
    <row r="4" spans="1:12" s="332" customFormat="1" ht="24" customHeight="1">
      <c r="A4" s="795" t="s">
        <v>338</v>
      </c>
      <c r="B4" s="795"/>
      <c r="C4" s="795"/>
      <c r="D4" s="795"/>
      <c r="E4" s="795"/>
      <c r="F4" s="795"/>
      <c r="G4" s="795"/>
      <c r="H4" s="795"/>
      <c r="I4" s="795"/>
      <c r="J4" s="795"/>
      <c r="K4" s="416"/>
      <c r="L4" s="416"/>
    </row>
    <row r="5" spans="1:10" ht="24" customHeight="1">
      <c r="A5" s="795"/>
      <c r="B5" s="795"/>
      <c r="C5" s="795"/>
      <c r="D5" s="795"/>
      <c r="E5" s="795"/>
      <c r="F5" s="795"/>
      <c r="G5" s="795"/>
      <c r="H5" s="795"/>
      <c r="I5" s="795"/>
      <c r="J5" s="795"/>
    </row>
    <row r="6" spans="1:5" s="246" customFormat="1" ht="24" customHeight="1">
      <c r="A6" s="418" t="s">
        <v>861</v>
      </c>
      <c r="B6" s="243"/>
      <c r="C6" s="244"/>
      <c r="D6" s="245"/>
      <c r="E6" s="245"/>
    </row>
    <row r="7" spans="1:5" s="246" customFormat="1" ht="24" customHeight="1">
      <c r="A7" s="271" t="s">
        <v>494</v>
      </c>
      <c r="B7" s="243"/>
      <c r="C7" s="244"/>
      <c r="D7" s="245"/>
      <c r="E7" s="245"/>
    </row>
    <row r="8" spans="1:5" s="246" customFormat="1" ht="24" customHeight="1">
      <c r="A8" s="243" t="s">
        <v>192</v>
      </c>
      <c r="B8" s="243"/>
      <c r="C8" s="244"/>
      <c r="D8" s="245"/>
      <c r="E8" s="245"/>
    </row>
    <row r="9" spans="2:5" s="246" customFormat="1" ht="24" customHeight="1">
      <c r="B9" s="243" t="s">
        <v>492</v>
      </c>
      <c r="C9" s="244"/>
      <c r="D9" s="245"/>
      <c r="E9" s="245"/>
    </row>
    <row r="10" spans="2:5" s="246" customFormat="1" ht="24" customHeight="1">
      <c r="B10" s="243" t="s">
        <v>532</v>
      </c>
      <c r="C10" s="244"/>
      <c r="D10" s="245"/>
      <c r="E10" s="245"/>
    </row>
    <row r="11" spans="2:5" s="246" customFormat="1" ht="24" customHeight="1">
      <c r="B11" s="243" t="s">
        <v>493</v>
      </c>
      <c r="C11" s="244"/>
      <c r="D11" s="245"/>
      <c r="E11" s="245"/>
    </row>
    <row r="12" spans="2:5" s="246" customFormat="1" ht="24" customHeight="1">
      <c r="B12" s="243" t="s">
        <v>533</v>
      </c>
      <c r="C12" s="244"/>
      <c r="D12" s="245"/>
      <c r="E12" s="245"/>
    </row>
    <row r="13" spans="2:5" s="246" customFormat="1" ht="24" customHeight="1">
      <c r="B13" s="243" t="s">
        <v>534</v>
      </c>
      <c r="C13" s="244"/>
      <c r="D13" s="245"/>
      <c r="E13" s="245"/>
    </row>
    <row r="14" spans="2:5" s="246" customFormat="1" ht="24" customHeight="1">
      <c r="B14" s="243" t="s">
        <v>152</v>
      </c>
      <c r="C14" s="244"/>
      <c r="D14" s="245"/>
      <c r="E14" s="245"/>
    </row>
    <row r="15" spans="1:5" s="246" customFormat="1" ht="24" customHeight="1">
      <c r="A15" s="271" t="s">
        <v>423</v>
      </c>
      <c r="B15" s="243"/>
      <c r="C15" s="244"/>
      <c r="D15" s="245"/>
      <c r="E15" s="245"/>
    </row>
    <row r="16" spans="1:5" s="246" customFormat="1" ht="24" customHeight="1">
      <c r="A16" s="271" t="s">
        <v>424</v>
      </c>
      <c r="B16" s="243"/>
      <c r="C16" s="244"/>
      <c r="D16" s="245"/>
      <c r="E16" s="245"/>
    </row>
    <row r="17" spans="1:7" s="246" customFormat="1" ht="24" customHeight="1">
      <c r="A17" s="270"/>
      <c r="B17" s="270"/>
      <c r="C17" s="270"/>
      <c r="D17" s="270"/>
      <c r="E17" s="270"/>
      <c r="F17" s="270"/>
      <c r="G17" s="270"/>
    </row>
    <row r="18" spans="1:9" s="87" customFormat="1" ht="24" customHeight="1">
      <c r="A18" s="86" t="s">
        <v>412</v>
      </c>
      <c r="B18" s="86"/>
      <c r="C18" s="247"/>
      <c r="D18" s="247"/>
      <c r="E18" s="247"/>
      <c r="F18" s="247"/>
      <c r="G18" s="247"/>
      <c r="H18" s="247"/>
      <c r="I18" s="247"/>
    </row>
    <row r="19" spans="1:9" s="87" customFormat="1" ht="24" customHeight="1">
      <c r="A19" s="268" t="s">
        <v>413</v>
      </c>
      <c r="B19" s="269"/>
      <c r="C19" s="247"/>
      <c r="D19" s="247"/>
      <c r="E19" s="247"/>
      <c r="F19" s="247"/>
      <c r="G19" s="247"/>
      <c r="H19" s="247"/>
      <c r="I19" s="247"/>
    </row>
    <row r="20" s="18" customFormat="1" ht="24" customHeight="1">
      <c r="A20" s="18" t="s">
        <v>153</v>
      </c>
    </row>
    <row r="21" s="18" customFormat="1" ht="24" customHeight="1">
      <c r="A21" s="18" t="s">
        <v>414</v>
      </c>
    </row>
    <row r="22" s="18" customFormat="1" ht="24" customHeight="1">
      <c r="A22" s="18" t="s">
        <v>415</v>
      </c>
    </row>
    <row r="23" spans="1:5" s="469" customFormat="1" ht="24" customHeight="1">
      <c r="A23" s="538" t="s">
        <v>343</v>
      </c>
      <c r="C23" s="539"/>
      <c r="D23" s="539"/>
      <c r="E23" s="539"/>
    </row>
    <row r="24" spans="1:5" s="469" customFormat="1" ht="24" customHeight="1">
      <c r="A24" s="539" t="s">
        <v>339</v>
      </c>
      <c r="B24" s="539"/>
      <c r="C24" s="539"/>
      <c r="D24" s="539"/>
      <c r="E24" s="539"/>
    </row>
    <row r="25" spans="1:5" s="469" customFormat="1" ht="24" customHeight="1">
      <c r="A25" s="539" t="s">
        <v>341</v>
      </c>
      <c r="B25" s="539"/>
      <c r="C25" s="539"/>
      <c r="D25" s="539"/>
      <c r="E25" s="539"/>
    </row>
    <row r="26" spans="1:5" s="469" customFormat="1" ht="24" customHeight="1">
      <c r="A26" s="539" t="s">
        <v>342</v>
      </c>
      <c r="B26" s="539"/>
      <c r="C26" s="539"/>
      <c r="D26" s="539"/>
      <c r="E26" s="539"/>
    </row>
    <row r="27" spans="1:5" s="469" customFormat="1" ht="24" customHeight="1">
      <c r="A27" s="539" t="s">
        <v>340</v>
      </c>
      <c r="B27" s="539"/>
      <c r="C27" s="539"/>
      <c r="D27" s="539"/>
      <c r="E27" s="539"/>
    </row>
    <row r="28" spans="1:5" s="469" customFormat="1" ht="24" customHeight="1">
      <c r="A28" s="268" t="s">
        <v>1013</v>
      </c>
      <c r="B28" s="539"/>
      <c r="C28" s="539"/>
      <c r="D28" s="539"/>
      <c r="E28" s="539"/>
    </row>
    <row r="29" spans="1:4" s="358" customFormat="1" ht="24" customHeight="1">
      <c r="A29" s="18" t="s">
        <v>344</v>
      </c>
      <c r="C29" s="359"/>
      <c r="D29" s="359"/>
    </row>
    <row r="30" spans="1:4" s="358" customFormat="1" ht="24" customHeight="1">
      <c r="A30" s="18" t="s">
        <v>161</v>
      </c>
      <c r="C30" s="359"/>
      <c r="D30" s="359"/>
    </row>
    <row r="31" spans="1:8" s="358" customFormat="1" ht="24" customHeight="1">
      <c r="A31" s="18"/>
      <c r="B31" s="470" t="s">
        <v>337</v>
      </c>
      <c r="C31" s="88"/>
      <c r="D31" s="88"/>
      <c r="E31" s="610"/>
      <c r="F31" s="611"/>
      <c r="G31" s="249"/>
      <c r="H31" s="479"/>
    </row>
    <row r="32" spans="1:8" s="358" customFormat="1" ht="24" customHeight="1">
      <c r="A32" s="18"/>
      <c r="B32" s="546" t="s">
        <v>25</v>
      </c>
      <c r="C32" s="88"/>
      <c r="D32" s="88"/>
      <c r="E32" s="546" t="s">
        <v>27</v>
      </c>
      <c r="F32" s="248"/>
      <c r="G32" s="249"/>
      <c r="H32" s="570"/>
    </row>
    <row r="33" spans="1:8" s="358" customFormat="1" ht="24" customHeight="1">
      <c r="A33" s="419"/>
      <c r="B33" s="706" t="s">
        <v>26</v>
      </c>
      <c r="C33" s="88"/>
      <c r="D33" s="88"/>
      <c r="E33" s="706" t="s">
        <v>28</v>
      </c>
      <c r="F33" s="248"/>
      <c r="G33" s="249"/>
      <c r="H33" s="570"/>
    </row>
    <row r="34" spans="1:8" s="358" customFormat="1" ht="24" customHeight="1">
      <c r="A34" s="419"/>
      <c r="B34" s="706" t="s">
        <v>29</v>
      </c>
      <c r="C34" s="88"/>
      <c r="D34" s="88"/>
      <c r="E34" s="546" t="s">
        <v>31</v>
      </c>
      <c r="F34" s="248"/>
      <c r="G34" s="249"/>
      <c r="H34" s="570"/>
    </row>
    <row r="35" spans="1:8" s="358" customFormat="1" ht="24" customHeight="1">
      <c r="A35" s="419"/>
      <c r="B35" s="706" t="s">
        <v>30</v>
      </c>
      <c r="C35" s="88"/>
      <c r="D35" s="88"/>
      <c r="E35" s="706" t="s">
        <v>32</v>
      </c>
      <c r="F35" s="248"/>
      <c r="G35" s="249"/>
      <c r="H35" s="570"/>
    </row>
    <row r="36" spans="1:8" s="358" customFormat="1" ht="24" customHeight="1">
      <c r="A36" s="419"/>
      <c r="B36" s="706"/>
      <c r="C36" s="88"/>
      <c r="D36" s="88"/>
      <c r="E36" s="18" t="s">
        <v>33</v>
      </c>
      <c r="F36" s="248"/>
      <c r="G36" s="249"/>
      <c r="H36" s="570"/>
    </row>
    <row r="37" spans="1:8" s="358" customFormat="1" ht="24" customHeight="1">
      <c r="A37" s="419"/>
      <c r="B37" s="706" t="s">
        <v>34</v>
      </c>
      <c r="C37" s="88"/>
      <c r="D37" s="88"/>
      <c r="E37" s="706" t="s">
        <v>42</v>
      </c>
      <c r="F37" s="248"/>
      <c r="G37" s="249"/>
      <c r="H37" s="570"/>
    </row>
    <row r="38" spans="1:8" s="358" customFormat="1" ht="24" customHeight="1">
      <c r="A38" s="419"/>
      <c r="B38" s="706" t="s">
        <v>35</v>
      </c>
      <c r="C38" s="88"/>
      <c r="D38" s="88"/>
      <c r="E38" s="706" t="s">
        <v>43</v>
      </c>
      <c r="F38" s="248"/>
      <c r="G38" s="249"/>
      <c r="H38" s="570"/>
    </row>
    <row r="39" spans="1:8" s="358" customFormat="1" ht="24" customHeight="1">
      <c r="A39" s="419"/>
      <c r="B39" s="88" t="s">
        <v>36</v>
      </c>
      <c r="C39" s="88"/>
      <c r="D39" s="88"/>
      <c r="E39" s="571" t="s">
        <v>236</v>
      </c>
      <c r="F39" s="248"/>
      <c r="G39" s="249"/>
      <c r="H39" s="570"/>
    </row>
    <row r="40" spans="1:4" s="358" customFormat="1" ht="24" customHeight="1">
      <c r="A40" s="419"/>
      <c r="C40" s="359"/>
      <c r="D40" s="359"/>
    </row>
    <row r="41" spans="1:11" s="246" customFormat="1" ht="22.5" customHeight="1">
      <c r="A41" s="794" t="s">
        <v>241</v>
      </c>
      <c r="B41" s="794"/>
      <c r="C41" s="794"/>
      <c r="D41" s="794"/>
      <c r="E41" s="794"/>
      <c r="F41" s="794"/>
      <c r="G41" s="794"/>
      <c r="H41" s="794"/>
      <c r="I41" s="794"/>
      <c r="J41" s="794"/>
      <c r="K41" s="794"/>
    </row>
    <row r="42" spans="1:5" s="246" customFormat="1" ht="22.5" customHeight="1">
      <c r="A42" s="271"/>
      <c r="B42" s="271"/>
      <c r="C42" s="244"/>
      <c r="D42" s="245"/>
      <c r="E42" s="245"/>
    </row>
    <row r="43" spans="1:5" s="246" customFormat="1" ht="21.75" customHeight="1">
      <c r="A43" s="86" t="s">
        <v>416</v>
      </c>
      <c r="B43" s="271"/>
      <c r="C43" s="244"/>
      <c r="D43" s="245"/>
      <c r="E43" s="245"/>
    </row>
    <row r="44" spans="1:10" s="18" customFormat="1" ht="21.75" customHeight="1">
      <c r="A44" s="268" t="s">
        <v>1015</v>
      </c>
      <c r="B44" s="88"/>
      <c r="F44" s="254"/>
      <c r="G44" s="254"/>
      <c r="H44" s="255"/>
      <c r="J44" s="255"/>
    </row>
    <row r="45" spans="2:8" s="248" customFormat="1" ht="21.75" customHeight="1">
      <c r="B45" s="470" t="s">
        <v>337</v>
      </c>
      <c r="C45" s="88"/>
      <c r="D45" s="88"/>
      <c r="E45" s="610"/>
      <c r="F45" s="611"/>
      <c r="G45" s="249"/>
      <c r="H45" s="479"/>
    </row>
    <row r="46" spans="1:8" s="358" customFormat="1" ht="24" customHeight="1">
      <c r="A46" s="419"/>
      <c r="B46" s="88" t="s">
        <v>37</v>
      </c>
      <c r="C46" s="88"/>
      <c r="D46" s="88"/>
      <c r="E46" s="706" t="s">
        <v>44</v>
      </c>
      <c r="F46" s="248"/>
      <c r="G46" s="249"/>
      <c r="H46" s="570"/>
    </row>
    <row r="47" spans="2:8" s="248" customFormat="1" ht="21.75" customHeight="1">
      <c r="B47" s="546" t="s">
        <v>38</v>
      </c>
      <c r="C47" s="88"/>
      <c r="D47" s="88"/>
      <c r="E47" s="546" t="s">
        <v>299</v>
      </c>
      <c r="G47" s="249"/>
      <c r="H47" s="570"/>
    </row>
    <row r="48" spans="2:8" s="248" customFormat="1" ht="21.75" customHeight="1">
      <c r="B48" s="546" t="s">
        <v>39</v>
      </c>
      <c r="C48" s="88"/>
      <c r="D48" s="88"/>
      <c r="E48" s="546" t="s">
        <v>300</v>
      </c>
      <c r="G48" s="249"/>
      <c r="H48" s="570"/>
    </row>
    <row r="49" spans="2:8" s="248" customFormat="1" ht="21.75" customHeight="1">
      <c r="B49" s="546" t="s">
        <v>40</v>
      </c>
      <c r="C49" s="88"/>
      <c r="D49" s="88"/>
      <c r="E49" s="546" t="s">
        <v>301</v>
      </c>
      <c r="G49" s="249"/>
      <c r="H49" s="570"/>
    </row>
    <row r="50" spans="2:8" s="248" customFormat="1" ht="21.75" customHeight="1">
      <c r="B50" s="546" t="s">
        <v>41</v>
      </c>
      <c r="C50" s="88"/>
      <c r="D50" s="88"/>
      <c r="E50" s="706" t="s">
        <v>45</v>
      </c>
      <c r="G50" s="249"/>
      <c r="H50" s="570"/>
    </row>
    <row r="51" spans="2:8" s="248" customFormat="1" ht="21.75" customHeight="1">
      <c r="B51" s="706"/>
      <c r="C51" s="88"/>
      <c r="D51" s="88"/>
      <c r="E51" s="18" t="s">
        <v>46</v>
      </c>
      <c r="G51" s="249"/>
      <c r="H51" s="570"/>
    </row>
    <row r="52" spans="2:10" s="248" customFormat="1" ht="21.75" customHeight="1">
      <c r="B52" s="546" t="s">
        <v>47</v>
      </c>
      <c r="C52" s="88"/>
      <c r="D52" s="88"/>
      <c r="E52" s="546" t="s">
        <v>60</v>
      </c>
      <c r="F52" s="88"/>
      <c r="G52" s="88"/>
      <c r="H52" s="570"/>
      <c r="J52" s="251"/>
    </row>
    <row r="53" spans="2:10" s="248" customFormat="1" ht="21.75" customHeight="1">
      <c r="B53" s="546" t="s">
        <v>48</v>
      </c>
      <c r="C53" s="88"/>
      <c r="D53" s="88"/>
      <c r="E53" s="706" t="s">
        <v>61</v>
      </c>
      <c r="F53" s="250"/>
      <c r="G53" s="250"/>
      <c r="H53" s="570"/>
      <c r="J53" s="251"/>
    </row>
    <row r="54" spans="2:10" s="248" customFormat="1" ht="21.75" customHeight="1">
      <c r="B54" s="546" t="s">
        <v>49</v>
      </c>
      <c r="C54" s="88"/>
      <c r="D54" s="88"/>
      <c r="E54" s="546" t="s">
        <v>302</v>
      </c>
      <c r="F54" s="250"/>
      <c r="G54" s="250"/>
      <c r="H54" s="570"/>
      <c r="J54" s="251"/>
    </row>
    <row r="55" spans="2:10" s="248" customFormat="1" ht="21.75" customHeight="1">
      <c r="B55" s="546" t="s">
        <v>50</v>
      </c>
      <c r="C55" s="252"/>
      <c r="D55" s="252"/>
      <c r="E55" s="546" t="s">
        <v>62</v>
      </c>
      <c r="F55" s="250"/>
      <c r="G55" s="250"/>
      <c r="H55" s="570"/>
      <c r="J55" s="251"/>
    </row>
    <row r="56" spans="2:10" s="248" customFormat="1" ht="21.75" customHeight="1">
      <c r="B56" s="546" t="s">
        <v>51</v>
      </c>
      <c r="C56" s="252"/>
      <c r="D56" s="252"/>
      <c r="E56" s="546" t="s">
        <v>63</v>
      </c>
      <c r="F56" s="250"/>
      <c r="G56" s="250"/>
      <c r="H56" s="570"/>
      <c r="J56" s="251"/>
    </row>
    <row r="57" spans="2:10" s="248" customFormat="1" ht="21.75" customHeight="1">
      <c r="B57" s="546" t="s">
        <v>52</v>
      </c>
      <c r="C57" s="252"/>
      <c r="D57" s="252"/>
      <c r="E57" s="546" t="s">
        <v>64</v>
      </c>
      <c r="F57" s="250"/>
      <c r="G57" s="250"/>
      <c r="H57" s="570"/>
      <c r="J57" s="251"/>
    </row>
    <row r="58" spans="2:10" s="248" customFormat="1" ht="21.75" customHeight="1">
      <c r="B58" s="546" t="s">
        <v>53</v>
      </c>
      <c r="C58" s="252"/>
      <c r="D58" s="252"/>
      <c r="E58" s="546" t="s">
        <v>65</v>
      </c>
      <c r="F58" s="250"/>
      <c r="G58" s="250"/>
      <c r="H58" s="570"/>
      <c r="J58" s="251"/>
    </row>
    <row r="59" spans="2:10" s="248" customFormat="1" ht="21.75" customHeight="1">
      <c r="B59" s="546" t="s">
        <v>54</v>
      </c>
      <c r="C59" s="252"/>
      <c r="D59" s="252"/>
      <c r="E59" s="546" t="s">
        <v>66</v>
      </c>
      <c r="F59" s="250"/>
      <c r="G59" s="250"/>
      <c r="H59" s="570"/>
      <c r="J59" s="251"/>
    </row>
    <row r="60" spans="2:10" s="248" customFormat="1" ht="21.75" customHeight="1">
      <c r="B60" s="420" t="s">
        <v>55</v>
      </c>
      <c r="C60" s="252"/>
      <c r="D60" s="252"/>
      <c r="E60" s="420" t="s">
        <v>303</v>
      </c>
      <c r="F60" s="250"/>
      <c r="G60" s="250"/>
      <c r="H60" s="570"/>
      <c r="J60" s="251"/>
    </row>
    <row r="61" spans="2:10" s="248" customFormat="1" ht="21.75" customHeight="1">
      <c r="B61" s="420" t="s">
        <v>56</v>
      </c>
      <c r="C61" s="252"/>
      <c r="D61" s="252"/>
      <c r="E61" s="420" t="s">
        <v>1014</v>
      </c>
      <c r="F61" s="250"/>
      <c r="G61" s="250"/>
      <c r="H61" s="570"/>
      <c r="J61" s="251"/>
    </row>
    <row r="62" spans="2:10" s="248" customFormat="1" ht="21.75" customHeight="1">
      <c r="B62" s="420" t="s">
        <v>57</v>
      </c>
      <c r="C62" s="252"/>
      <c r="D62" s="252"/>
      <c r="E62" s="420" t="s">
        <v>67</v>
      </c>
      <c r="F62" s="250"/>
      <c r="G62" s="250"/>
      <c r="H62" s="570"/>
      <c r="J62" s="251"/>
    </row>
    <row r="63" spans="2:10" s="248" customFormat="1" ht="21.75" customHeight="1">
      <c r="B63" s="420" t="s">
        <v>58</v>
      </c>
      <c r="C63" s="252"/>
      <c r="D63" s="252"/>
      <c r="E63" s="420" t="s">
        <v>68</v>
      </c>
      <c r="F63" s="250"/>
      <c r="G63" s="250"/>
      <c r="H63" s="570"/>
      <c r="J63" s="251"/>
    </row>
    <row r="64" spans="2:10" s="248" customFormat="1" ht="21.75" customHeight="1">
      <c r="B64" s="420" t="s">
        <v>59</v>
      </c>
      <c r="C64" s="252"/>
      <c r="D64" s="252"/>
      <c r="E64" s="420" t="s">
        <v>69</v>
      </c>
      <c r="F64" s="250"/>
      <c r="G64" s="250"/>
      <c r="H64" s="570"/>
      <c r="J64" s="251"/>
    </row>
    <row r="65" spans="2:10" s="248" customFormat="1" ht="21.75" customHeight="1">
      <c r="B65" s="470" t="s">
        <v>331</v>
      </c>
      <c r="C65" s="252"/>
      <c r="D65" s="252"/>
      <c r="E65" s="546"/>
      <c r="F65" s="250"/>
      <c r="G65" s="250"/>
      <c r="H65" s="570"/>
      <c r="J65" s="251"/>
    </row>
    <row r="66" spans="2:10" s="248" customFormat="1" ht="21.75" customHeight="1">
      <c r="B66" s="546" t="s">
        <v>70</v>
      </c>
      <c r="C66" s="252"/>
      <c r="D66" s="252"/>
      <c r="E66" s="420" t="s">
        <v>304</v>
      </c>
      <c r="F66" s="250"/>
      <c r="G66" s="250"/>
      <c r="H66" s="570"/>
      <c r="J66" s="251"/>
    </row>
    <row r="67" spans="2:10" s="248" customFormat="1" ht="21.75" customHeight="1">
      <c r="B67" s="546" t="s">
        <v>71</v>
      </c>
      <c r="C67" s="253"/>
      <c r="D67" s="253"/>
      <c r="E67" s="420" t="s">
        <v>305</v>
      </c>
      <c r="F67" s="250"/>
      <c r="G67" s="250"/>
      <c r="H67" s="570"/>
      <c r="J67" s="251"/>
    </row>
    <row r="68" spans="2:10" s="248" customFormat="1" ht="21.75" customHeight="1">
      <c r="B68" s="546" t="s">
        <v>72</v>
      </c>
      <c r="C68" s="253"/>
      <c r="D68" s="253"/>
      <c r="E68" s="420" t="s">
        <v>79</v>
      </c>
      <c r="F68" s="250"/>
      <c r="G68" s="250"/>
      <c r="H68" s="570"/>
      <c r="J68" s="251"/>
    </row>
    <row r="69" spans="2:10" s="248" customFormat="1" ht="21.75" customHeight="1">
      <c r="B69" s="546" t="s">
        <v>73</v>
      </c>
      <c r="C69" s="253"/>
      <c r="D69" s="253"/>
      <c r="E69" s="706" t="s">
        <v>80</v>
      </c>
      <c r="F69" s="250"/>
      <c r="G69" s="250"/>
      <c r="H69" s="570"/>
      <c r="J69" s="251"/>
    </row>
    <row r="70" spans="2:10" s="248" customFormat="1" ht="21.75" customHeight="1">
      <c r="B70" s="546" t="s">
        <v>74</v>
      </c>
      <c r="C70" s="253"/>
      <c r="D70" s="253"/>
      <c r="E70" s="420" t="s">
        <v>306</v>
      </c>
      <c r="F70" s="250"/>
      <c r="G70" s="250"/>
      <c r="H70" s="570"/>
      <c r="J70" s="251"/>
    </row>
    <row r="71" spans="2:10" s="248" customFormat="1" ht="21.75" customHeight="1">
      <c r="B71" s="546" t="s">
        <v>75</v>
      </c>
      <c r="C71" s="253"/>
      <c r="D71" s="253"/>
      <c r="E71" s="706" t="s">
        <v>81</v>
      </c>
      <c r="F71" s="250"/>
      <c r="G71" s="250"/>
      <c r="H71" s="570"/>
      <c r="J71" s="251"/>
    </row>
    <row r="72" spans="2:10" s="248" customFormat="1" ht="21.75" customHeight="1">
      <c r="B72" s="546" t="s">
        <v>76</v>
      </c>
      <c r="C72" s="253"/>
      <c r="D72" s="253"/>
      <c r="E72" s="706" t="s">
        <v>82</v>
      </c>
      <c r="F72" s="250"/>
      <c r="G72" s="250"/>
      <c r="H72" s="570"/>
      <c r="J72" s="251"/>
    </row>
    <row r="73" spans="2:10" s="248" customFormat="1" ht="21.75" customHeight="1">
      <c r="B73" s="546" t="s">
        <v>77</v>
      </c>
      <c r="C73" s="253"/>
      <c r="D73" s="253"/>
      <c r="E73" s="706" t="s">
        <v>83</v>
      </c>
      <c r="F73" s="250"/>
      <c r="G73" s="250"/>
      <c r="H73" s="570"/>
      <c r="J73" s="251"/>
    </row>
    <row r="74" spans="2:10" s="248" customFormat="1" ht="21.75" customHeight="1">
      <c r="B74" s="546" t="s">
        <v>78</v>
      </c>
      <c r="C74" s="253"/>
      <c r="D74" s="253"/>
      <c r="E74" s="706" t="s">
        <v>84</v>
      </c>
      <c r="F74" s="250"/>
      <c r="G74" s="250"/>
      <c r="H74" s="570"/>
      <c r="J74" s="251"/>
    </row>
    <row r="75" spans="2:10" s="248" customFormat="1" ht="21.75" customHeight="1">
      <c r="B75" s="738" t="s">
        <v>332</v>
      </c>
      <c r="C75" s="253"/>
      <c r="D75" s="253"/>
      <c r="E75" s="18"/>
      <c r="F75" s="250"/>
      <c r="G75" s="250"/>
      <c r="H75" s="570"/>
      <c r="J75" s="251"/>
    </row>
    <row r="76" spans="2:10" s="248" customFormat="1" ht="21.75" customHeight="1">
      <c r="B76" s="88" t="s">
        <v>85</v>
      </c>
      <c r="C76" s="253"/>
      <c r="D76" s="253"/>
      <c r="E76" s="706" t="s">
        <v>92</v>
      </c>
      <c r="F76" s="250"/>
      <c r="G76" s="250"/>
      <c r="H76" s="570"/>
      <c r="J76" s="251"/>
    </row>
    <row r="77" spans="2:10" s="248" customFormat="1" ht="21.75" customHeight="1">
      <c r="B77" s="706"/>
      <c r="C77" s="253"/>
      <c r="D77" s="253"/>
      <c r="E77" s="18" t="s">
        <v>93</v>
      </c>
      <c r="F77" s="250"/>
      <c r="G77" s="250"/>
      <c r="H77" s="570"/>
      <c r="J77" s="251"/>
    </row>
    <row r="78" spans="2:10" s="248" customFormat="1" ht="21.75" customHeight="1">
      <c r="B78" s="88" t="s">
        <v>86</v>
      </c>
      <c r="C78" s="253"/>
      <c r="D78" s="253"/>
      <c r="E78" s="18" t="s">
        <v>317</v>
      </c>
      <c r="F78" s="250"/>
      <c r="G78" s="250"/>
      <c r="H78" s="570"/>
      <c r="J78" s="251"/>
    </row>
    <row r="79" spans="2:10" s="248" customFormat="1" ht="21.75" customHeight="1">
      <c r="B79" s="88" t="s">
        <v>87</v>
      </c>
      <c r="C79" s="253"/>
      <c r="D79" s="253"/>
      <c r="E79" s="706" t="s">
        <v>94</v>
      </c>
      <c r="F79" s="250"/>
      <c r="G79" s="250"/>
      <c r="H79" s="570"/>
      <c r="J79" s="251"/>
    </row>
    <row r="80" spans="2:10" s="248" customFormat="1" ht="21.75" customHeight="1">
      <c r="B80" s="706"/>
      <c r="C80" s="253"/>
      <c r="D80" s="253"/>
      <c r="E80" s="706" t="s">
        <v>95</v>
      </c>
      <c r="F80" s="250"/>
      <c r="G80" s="250"/>
      <c r="H80" s="570"/>
      <c r="J80" s="251"/>
    </row>
    <row r="81" spans="2:10" s="248" customFormat="1" ht="21.75" customHeight="1">
      <c r="B81" s="88" t="s">
        <v>88</v>
      </c>
      <c r="C81" s="253"/>
      <c r="D81" s="253"/>
      <c r="E81" s="18" t="s">
        <v>96</v>
      </c>
      <c r="F81" s="250"/>
      <c r="G81" s="250"/>
      <c r="H81" s="570"/>
      <c r="J81" s="251"/>
    </row>
    <row r="82" spans="2:10" s="248" customFormat="1" ht="21.75" customHeight="1">
      <c r="B82" s="420"/>
      <c r="C82" s="253"/>
      <c r="D82" s="253"/>
      <c r="E82" s="18" t="s">
        <v>97</v>
      </c>
      <c r="F82" s="250"/>
      <c r="G82" s="250"/>
      <c r="H82" s="570"/>
      <c r="J82" s="251"/>
    </row>
    <row r="83" spans="2:10" s="248" customFormat="1" ht="21.75" customHeight="1">
      <c r="B83" s="546"/>
      <c r="C83" s="252"/>
      <c r="D83" s="252"/>
      <c r="E83" s="546"/>
      <c r="F83" s="250"/>
      <c r="G83" s="250"/>
      <c r="H83" s="570"/>
      <c r="J83" s="251"/>
    </row>
    <row r="84" spans="1:11" s="18" customFormat="1" ht="21.75" customHeight="1">
      <c r="A84" s="794" t="s">
        <v>294</v>
      </c>
      <c r="B84" s="794"/>
      <c r="C84" s="794"/>
      <c r="D84" s="794"/>
      <c r="E84" s="794"/>
      <c r="F84" s="794"/>
      <c r="G84" s="794"/>
      <c r="H84" s="794"/>
      <c r="I84" s="794"/>
      <c r="J84" s="794"/>
      <c r="K84" s="794"/>
    </row>
    <row r="85" spans="1:11" s="18" customFormat="1" ht="21.75" customHeight="1">
      <c r="A85" s="86" t="s">
        <v>416</v>
      </c>
      <c r="B85" s="595"/>
      <c r="C85" s="595"/>
      <c r="D85" s="595"/>
      <c r="E85" s="595"/>
      <c r="F85" s="595"/>
      <c r="G85" s="595"/>
      <c r="H85" s="595"/>
      <c r="I85" s="595"/>
      <c r="J85" s="595"/>
      <c r="K85" s="595"/>
    </row>
    <row r="86" spans="1:11" s="18" customFormat="1" ht="21.75" customHeight="1">
      <c r="A86" s="268" t="s">
        <v>1015</v>
      </c>
      <c r="B86" s="595"/>
      <c r="C86" s="595"/>
      <c r="D86" s="595"/>
      <c r="E86" s="595"/>
      <c r="F86" s="595"/>
      <c r="G86" s="595"/>
      <c r="H86" s="595"/>
      <c r="I86" s="595"/>
      <c r="J86" s="595"/>
      <c r="K86" s="595"/>
    </row>
    <row r="87" spans="2:10" s="248" customFormat="1" ht="21.75" customHeight="1">
      <c r="B87" s="88" t="s">
        <v>89</v>
      </c>
      <c r="C87" s="253"/>
      <c r="D87" s="253"/>
      <c r="E87" s="18" t="s">
        <v>98</v>
      </c>
      <c r="F87" s="250"/>
      <c r="G87" s="250"/>
      <c r="H87" s="570"/>
      <c r="J87" s="251"/>
    </row>
    <row r="88" spans="2:8" s="18" customFormat="1" ht="21.75" customHeight="1">
      <c r="B88" s="88" t="s">
        <v>90</v>
      </c>
      <c r="C88" s="253"/>
      <c r="D88" s="253"/>
      <c r="E88" s="706" t="s">
        <v>99</v>
      </c>
      <c r="F88" s="250"/>
      <c r="G88" s="250"/>
      <c r="H88" s="570"/>
    </row>
    <row r="89" spans="2:8" s="18" customFormat="1" ht="21.75" customHeight="1">
      <c r="B89" s="88"/>
      <c r="C89" s="253"/>
      <c r="D89" s="253"/>
      <c r="E89" s="18" t="s">
        <v>100</v>
      </c>
      <c r="F89" s="250"/>
      <c r="G89" s="250"/>
      <c r="H89" s="570"/>
    </row>
    <row r="90" spans="2:8" s="18" customFormat="1" ht="21.75" customHeight="1">
      <c r="B90" s="88" t="s">
        <v>91</v>
      </c>
      <c r="C90" s="253"/>
      <c r="D90" s="253"/>
      <c r="E90" s="18" t="s">
        <v>319</v>
      </c>
      <c r="F90" s="250"/>
      <c r="G90" s="250"/>
      <c r="H90" s="570"/>
    </row>
    <row r="91" spans="2:8" s="18" customFormat="1" ht="21.75" customHeight="1">
      <c r="B91" s="739" t="s">
        <v>333</v>
      </c>
      <c r="C91" s="253"/>
      <c r="D91" s="253"/>
      <c r="F91" s="250"/>
      <c r="G91" s="250"/>
      <c r="H91" s="570"/>
    </row>
    <row r="92" spans="2:8" s="18" customFormat="1" ht="21.75" customHeight="1">
      <c r="B92" s="88" t="s">
        <v>101</v>
      </c>
      <c r="C92" s="253"/>
      <c r="D92" s="253"/>
      <c r="E92" s="18" t="s">
        <v>105</v>
      </c>
      <c r="F92" s="250"/>
      <c r="G92" s="250"/>
      <c r="H92" s="570"/>
    </row>
    <row r="93" spans="2:8" s="18" customFormat="1" ht="21.75" customHeight="1">
      <c r="B93" s="88"/>
      <c r="C93" s="253"/>
      <c r="D93" s="253"/>
      <c r="E93" s="18" t="s">
        <v>106</v>
      </c>
      <c r="F93" s="250"/>
      <c r="G93" s="250"/>
      <c r="H93" s="570"/>
    </row>
    <row r="94" spans="2:8" s="18" customFormat="1" ht="21.75" customHeight="1">
      <c r="B94" s="88" t="s">
        <v>102</v>
      </c>
      <c r="C94" s="253"/>
      <c r="D94" s="253"/>
      <c r="E94" s="18" t="s">
        <v>107</v>
      </c>
      <c r="F94" s="250"/>
      <c r="G94" s="250"/>
      <c r="H94" s="570"/>
    </row>
    <row r="95" spans="2:8" s="18" customFormat="1" ht="21.75" customHeight="1">
      <c r="B95" s="88" t="s">
        <v>103</v>
      </c>
      <c r="C95" s="253"/>
      <c r="D95" s="253"/>
      <c r="E95" s="18" t="s">
        <v>334</v>
      </c>
      <c r="F95" s="250"/>
      <c r="G95" s="250"/>
      <c r="H95" s="570"/>
    </row>
    <row r="96" spans="2:8" s="18" customFormat="1" ht="21.75" customHeight="1">
      <c r="B96" s="88"/>
      <c r="C96" s="253"/>
      <c r="D96" s="253"/>
      <c r="E96" s="18" t="s">
        <v>108</v>
      </c>
      <c r="F96" s="250"/>
      <c r="G96" s="250"/>
      <c r="H96" s="570"/>
    </row>
    <row r="97" spans="2:8" s="18" customFormat="1" ht="21.75" customHeight="1">
      <c r="B97" s="740" t="s">
        <v>104</v>
      </c>
      <c r="C97" s="253"/>
      <c r="D97" s="253"/>
      <c r="E97" s="741" t="s">
        <v>109</v>
      </c>
      <c r="F97" s="250"/>
      <c r="G97" s="250"/>
      <c r="H97" s="570"/>
    </row>
    <row r="98" spans="2:8" s="18" customFormat="1" ht="21.75" customHeight="1">
      <c r="B98" s="269"/>
      <c r="C98" s="253"/>
      <c r="D98" s="253"/>
      <c r="E98" s="269" t="s">
        <v>318</v>
      </c>
      <c r="F98" s="250"/>
      <c r="G98" s="250"/>
      <c r="H98" s="570"/>
    </row>
    <row r="99" spans="2:8" s="18" customFormat="1" ht="21.75" customHeight="1">
      <c r="B99" s="740" t="s">
        <v>110</v>
      </c>
      <c r="C99" s="253"/>
      <c r="D99" s="253"/>
      <c r="E99" s="741" t="s">
        <v>335</v>
      </c>
      <c r="F99" s="250"/>
      <c r="G99" s="250"/>
      <c r="H99" s="570"/>
    </row>
    <row r="100" spans="2:8" s="18" customFormat="1" ht="21.75" customHeight="1">
      <c r="B100" s="740" t="s">
        <v>111</v>
      </c>
      <c r="C100" s="253"/>
      <c r="D100" s="253"/>
      <c r="E100" s="607" t="s">
        <v>118</v>
      </c>
      <c r="F100" s="250"/>
      <c r="G100" s="250"/>
      <c r="H100" s="570"/>
    </row>
    <row r="101" spans="2:8" s="18" customFormat="1" ht="21.75" customHeight="1">
      <c r="B101" s="740" t="s">
        <v>112</v>
      </c>
      <c r="C101" s="253"/>
      <c r="D101" s="253"/>
      <c r="E101" s="607" t="s">
        <v>119</v>
      </c>
      <c r="F101" s="250"/>
      <c r="G101" s="250"/>
      <c r="H101" s="570"/>
    </row>
    <row r="102" spans="2:8" s="18" customFormat="1" ht="21.75" customHeight="1">
      <c r="B102" s="740" t="s">
        <v>113</v>
      </c>
      <c r="C102" s="253"/>
      <c r="D102" s="253"/>
      <c r="E102" s="706" t="s">
        <v>120</v>
      </c>
      <c r="F102" s="250"/>
      <c r="G102" s="250"/>
      <c r="H102" s="570"/>
    </row>
    <row r="103" spans="2:8" s="18" customFormat="1" ht="21.75" customHeight="1">
      <c r="B103" s="706"/>
      <c r="C103" s="253"/>
      <c r="D103" s="253"/>
      <c r="E103" s="741" t="s">
        <v>121</v>
      </c>
      <c r="F103" s="250"/>
      <c r="G103" s="250"/>
      <c r="H103" s="570"/>
    </row>
    <row r="104" spans="2:8" s="18" customFormat="1" ht="21.75" customHeight="1">
      <c r="B104" s="740" t="s">
        <v>114</v>
      </c>
      <c r="C104" s="253"/>
      <c r="D104" s="253"/>
      <c r="E104" s="706" t="s">
        <v>122</v>
      </c>
      <c r="F104" s="250"/>
      <c r="G104" s="250"/>
      <c r="H104" s="570"/>
    </row>
    <row r="105" spans="2:8" s="18" customFormat="1" ht="21.75" customHeight="1">
      <c r="B105" s="740" t="s">
        <v>115</v>
      </c>
      <c r="C105" s="253"/>
      <c r="D105" s="253"/>
      <c r="E105" s="607" t="s">
        <v>123</v>
      </c>
      <c r="F105" s="250"/>
      <c r="G105" s="250"/>
      <c r="H105" s="570"/>
    </row>
    <row r="106" spans="2:8" s="18" customFormat="1" ht="21.75" customHeight="1">
      <c r="B106" s="740" t="s">
        <v>116</v>
      </c>
      <c r="C106" s="253"/>
      <c r="D106" s="253"/>
      <c r="E106" s="607" t="s">
        <v>320</v>
      </c>
      <c r="F106" s="250"/>
      <c r="G106" s="250"/>
      <c r="H106" s="570"/>
    </row>
    <row r="107" spans="2:8" s="18" customFormat="1" ht="21.75" customHeight="1">
      <c r="B107" s="740" t="s">
        <v>117</v>
      </c>
      <c r="C107" s="253"/>
      <c r="D107" s="253"/>
      <c r="E107" s="706" t="s">
        <v>124</v>
      </c>
      <c r="F107" s="250"/>
      <c r="G107" s="250"/>
      <c r="H107" s="570"/>
    </row>
    <row r="108" spans="2:8" s="18" customFormat="1" ht="21.75" customHeight="1">
      <c r="B108" s="740"/>
      <c r="C108" s="253"/>
      <c r="D108" s="253"/>
      <c r="E108" s="706"/>
      <c r="F108" s="250"/>
      <c r="G108" s="250"/>
      <c r="H108" s="570"/>
    </row>
    <row r="109" spans="2:8" s="18" customFormat="1" ht="21.75" customHeight="1">
      <c r="B109" s="506" t="s">
        <v>1016</v>
      </c>
      <c r="C109" s="253"/>
      <c r="D109" s="253"/>
      <c r="E109" s="706"/>
      <c r="F109" s="250"/>
      <c r="G109" s="250"/>
      <c r="H109" s="570"/>
    </row>
    <row r="110" spans="1:8" s="18" customFormat="1" ht="21.75" customHeight="1">
      <c r="A110" s="475" t="s">
        <v>1017</v>
      </c>
      <c r="B110" s="506"/>
      <c r="C110" s="253"/>
      <c r="D110" s="253"/>
      <c r="E110" s="706"/>
      <c r="F110" s="250"/>
      <c r="G110" s="250"/>
      <c r="H110" s="570"/>
    </row>
    <row r="111" spans="2:8" s="18" customFormat="1" ht="21.75" customHeight="1">
      <c r="B111" s="740"/>
      <c r="C111" s="253"/>
      <c r="D111" s="253"/>
      <c r="E111" s="706"/>
      <c r="F111" s="250"/>
      <c r="G111" s="250"/>
      <c r="H111" s="570"/>
    </row>
    <row r="112" spans="1:8" s="18" customFormat="1" ht="21.75" customHeight="1">
      <c r="A112" s="510" t="s">
        <v>1018</v>
      </c>
      <c r="B112" s="394"/>
      <c r="C112" s="394"/>
      <c r="D112" s="394"/>
      <c r="E112" s="394"/>
      <c r="F112" s="395"/>
      <c r="G112" s="394"/>
      <c r="H112" s="395"/>
    </row>
    <row r="113" spans="1:8" s="18" customFormat="1" ht="21.75" customHeight="1">
      <c r="A113" s="475"/>
      <c r="B113" s="475" t="s">
        <v>366</v>
      </c>
      <c r="C113" s="477"/>
      <c r="D113" s="478"/>
      <c r="E113" s="477"/>
      <c r="F113" s="476"/>
      <c r="G113" s="477"/>
      <c r="H113" s="476"/>
    </row>
    <row r="114" spans="1:8" s="18" customFormat="1" ht="21.75" customHeight="1">
      <c r="A114" s="475" t="s">
        <v>367</v>
      </c>
      <c r="B114" s="476"/>
      <c r="C114" s="477"/>
      <c r="D114" s="478"/>
      <c r="E114" s="477"/>
      <c r="F114" s="476"/>
      <c r="G114" s="477"/>
      <c r="H114" s="476"/>
    </row>
    <row r="115" spans="1:8" s="18" customFormat="1" ht="21.75" customHeight="1">
      <c r="A115" s="396"/>
      <c r="B115" s="470" t="s">
        <v>331</v>
      </c>
      <c r="C115" s="269"/>
      <c r="D115" s="269"/>
      <c r="E115" s="473" t="s">
        <v>235</v>
      </c>
      <c r="F115" s="269"/>
      <c r="G115" s="394"/>
      <c r="H115" s="479" t="s">
        <v>183</v>
      </c>
    </row>
    <row r="116" spans="1:8" s="18" customFormat="1" ht="21.75" customHeight="1">
      <c r="A116" s="396"/>
      <c r="B116" s="472" t="s">
        <v>298</v>
      </c>
      <c r="C116" s="269"/>
      <c r="D116" s="269"/>
      <c r="E116" s="471" t="s">
        <v>336</v>
      </c>
      <c r="F116" s="269"/>
      <c r="G116" s="397"/>
      <c r="H116" s="786">
        <v>2016</v>
      </c>
    </row>
    <row r="117" spans="1:8" s="18" customFormat="1" ht="21.75" customHeight="1">
      <c r="A117" s="396"/>
      <c r="B117" s="472"/>
      <c r="C117" s="269"/>
      <c r="D117" s="269"/>
      <c r="E117" s="471"/>
      <c r="F117" s="269"/>
      <c r="G117" s="397"/>
      <c r="H117" s="480"/>
    </row>
    <row r="118" spans="1:8" s="18" customFormat="1" ht="21.75" customHeight="1">
      <c r="A118" s="547"/>
      <c r="B118" s="506" t="s">
        <v>1022</v>
      </c>
      <c r="C118" s="269"/>
      <c r="D118" s="269"/>
      <c r="E118" s="471"/>
      <c r="F118" s="269"/>
      <c r="G118" s="397"/>
      <c r="H118" s="480"/>
    </row>
    <row r="119" spans="1:8" s="18" customFormat="1" ht="21.75" customHeight="1">
      <c r="A119" s="475" t="s">
        <v>1023</v>
      </c>
      <c r="B119" s="271"/>
      <c r="C119" s="269"/>
      <c r="D119" s="269"/>
      <c r="E119" s="471"/>
      <c r="F119" s="269"/>
      <c r="G119" s="397"/>
      <c r="H119" s="480"/>
    </row>
    <row r="120" spans="1:8" s="18" customFormat="1" ht="21.75" customHeight="1">
      <c r="A120" s="475"/>
      <c r="B120" s="271"/>
      <c r="C120" s="269"/>
      <c r="D120" s="269"/>
      <c r="E120" s="471"/>
      <c r="F120" s="269"/>
      <c r="G120" s="397"/>
      <c r="H120" s="480"/>
    </row>
    <row r="121" spans="1:8" s="18" customFormat="1" ht="21.75" customHeight="1">
      <c r="A121" s="86" t="s">
        <v>417</v>
      </c>
      <c r="B121" s="89"/>
      <c r="C121" s="89"/>
      <c r="D121" s="89"/>
      <c r="E121" s="89"/>
      <c r="F121" s="269"/>
      <c r="G121" s="397"/>
      <c r="H121" s="480"/>
    </row>
    <row r="122" spans="1:8" s="18" customFormat="1" ht="21.75" customHeight="1">
      <c r="A122" s="420"/>
      <c r="B122" s="420" t="s">
        <v>345</v>
      </c>
      <c r="C122" s="474"/>
      <c r="D122" s="420"/>
      <c r="E122" s="420"/>
      <c r="F122" s="269"/>
      <c r="G122" s="397"/>
      <c r="H122" s="480"/>
    </row>
    <row r="123" spans="1:8" s="18" customFormat="1" ht="21.75" customHeight="1">
      <c r="A123" s="420" t="s">
        <v>125</v>
      </c>
      <c r="B123" s="474"/>
      <c r="C123" s="474"/>
      <c r="D123" s="420"/>
      <c r="E123" s="420"/>
      <c r="F123" s="269"/>
      <c r="G123" s="397"/>
      <c r="H123" s="480"/>
    </row>
    <row r="124" spans="1:8" s="18" customFormat="1" ht="21.75" customHeight="1">
      <c r="A124" s="396"/>
      <c r="B124" s="472"/>
      <c r="C124" s="269"/>
      <c r="D124" s="269"/>
      <c r="E124" s="471"/>
      <c r="F124" s="269"/>
      <c r="G124" s="397"/>
      <c r="H124" s="480"/>
    </row>
    <row r="125" spans="1:8" s="18" customFormat="1" ht="21.75" customHeight="1">
      <c r="A125" s="396"/>
      <c r="B125" s="472"/>
      <c r="C125" s="269"/>
      <c r="D125" s="269"/>
      <c r="E125" s="471"/>
      <c r="F125" s="269"/>
      <c r="G125" s="397"/>
      <c r="H125" s="480"/>
    </row>
    <row r="126" spans="2:8" s="18" customFormat="1" ht="21.75" customHeight="1">
      <c r="B126" s="740"/>
      <c r="C126" s="253"/>
      <c r="D126" s="253"/>
      <c r="E126" s="706"/>
      <c r="F126" s="250"/>
      <c r="G126" s="250"/>
      <c r="H126" s="570"/>
    </row>
    <row r="127" spans="2:8" s="18" customFormat="1" ht="21.75" customHeight="1">
      <c r="B127" s="740"/>
      <c r="C127" s="253"/>
      <c r="D127" s="253"/>
      <c r="E127" s="706"/>
      <c r="F127" s="250"/>
      <c r="G127" s="250"/>
      <c r="H127" s="570"/>
    </row>
    <row r="128" spans="2:8" s="18" customFormat="1" ht="21.75" customHeight="1">
      <c r="B128" s="269"/>
      <c r="C128" s="253"/>
      <c r="D128" s="253"/>
      <c r="E128" s="269"/>
      <c r="F128" s="250"/>
      <c r="G128" s="250"/>
      <c r="H128" s="570"/>
    </row>
  </sheetData>
  <sheetProtection/>
  <mergeCells count="7">
    <mergeCell ref="A84:K84"/>
    <mergeCell ref="A5:J5"/>
    <mergeCell ref="A41:K41"/>
    <mergeCell ref="A1:J1"/>
    <mergeCell ref="A2:J2"/>
    <mergeCell ref="A3:J3"/>
    <mergeCell ref="A4:J4"/>
  </mergeCells>
  <printOptions/>
  <pageMargins left="0.7086614173228347" right="0.2755905511811024" top="0.6299212598425197" bottom="0.5118110236220472" header="0.2755905511811024" footer="0.2755905511811024"/>
  <pageSetup horizontalDpi="600" verticalDpi="600" orientation="portrait" paperSize="9" scale="82" r:id="rId1"/>
  <rowBreaks count="2" manualBreakCount="2">
    <brk id="40" max="255" man="1"/>
    <brk id="83" max="9" man="1"/>
  </rowBreaks>
</worksheet>
</file>

<file path=xl/worksheets/sheet10.xml><?xml version="1.0" encoding="utf-8"?>
<worksheet xmlns="http://schemas.openxmlformats.org/spreadsheetml/2006/main" xmlns:r="http://schemas.openxmlformats.org/officeDocument/2006/relationships">
  <dimension ref="A1:L122"/>
  <sheetViews>
    <sheetView view="pageBreakPreview" zoomScale="90" zoomScaleSheetLayoutView="90" zoomScalePageLayoutView="0" workbookViewId="0" topLeftCell="A1">
      <selection activeCell="B6" sqref="B6"/>
    </sheetView>
  </sheetViews>
  <sheetFormatPr defaultColWidth="9.140625" defaultRowHeight="27" customHeight="1"/>
  <cols>
    <col min="1" max="1" width="7.7109375" style="131" customWidth="1"/>
    <col min="2" max="3" width="9.140625" style="131" customWidth="1"/>
    <col min="4" max="4" width="12.00390625" style="131" customWidth="1"/>
    <col min="5" max="5" width="17.421875" style="131" customWidth="1"/>
    <col min="6" max="6" width="0.9921875" style="131" customWidth="1"/>
    <col min="7" max="7" width="17.57421875" style="131" customWidth="1"/>
    <col min="8" max="8" width="1.28515625" style="131" customWidth="1"/>
    <col min="9" max="9" width="17.421875" style="131" customWidth="1"/>
    <col min="10" max="10" width="0.9921875" style="131" customWidth="1"/>
    <col min="11" max="11" width="17.57421875" style="131" customWidth="1"/>
    <col min="12" max="12" width="13.28125" style="131" customWidth="1"/>
    <col min="13" max="13" width="2.28125" style="131" customWidth="1"/>
    <col min="14" max="16384" width="9.140625" style="131" customWidth="1"/>
  </cols>
  <sheetData>
    <row r="1" spans="1:12" ht="30" customHeight="1">
      <c r="A1" s="815" t="s">
        <v>425</v>
      </c>
      <c r="B1" s="815"/>
      <c r="C1" s="815"/>
      <c r="D1" s="815"/>
      <c r="E1" s="815"/>
      <c r="F1" s="815"/>
      <c r="G1" s="815"/>
      <c r="H1" s="815"/>
      <c r="I1" s="815"/>
      <c r="J1" s="815"/>
      <c r="K1" s="815"/>
      <c r="L1" s="815"/>
    </row>
    <row r="2" spans="1:12" ht="30" customHeight="1">
      <c r="A2" s="455"/>
      <c r="B2" s="455"/>
      <c r="C2" s="455"/>
      <c r="D2" s="455"/>
      <c r="E2" s="455"/>
      <c r="F2" s="455"/>
      <c r="G2" s="455"/>
      <c r="H2" s="455"/>
      <c r="I2" s="455"/>
      <c r="J2" s="455"/>
      <c r="K2" s="455"/>
      <c r="L2" s="455"/>
    </row>
    <row r="3" ht="30" customHeight="1">
      <c r="A3" s="456" t="s">
        <v>1027</v>
      </c>
    </row>
    <row r="4" spans="1:2" ht="30" customHeight="1">
      <c r="A4" s="131" t="s">
        <v>804</v>
      </c>
      <c r="B4" s="131" t="s">
        <v>525</v>
      </c>
    </row>
    <row r="5" ht="30" customHeight="1">
      <c r="A5" s="131" t="s">
        <v>526</v>
      </c>
    </row>
    <row r="6" ht="30" customHeight="1">
      <c r="B6" s="131" t="s">
        <v>195</v>
      </c>
    </row>
    <row r="7" ht="15.75" customHeight="1">
      <c r="A7" s="131" t="s">
        <v>513</v>
      </c>
    </row>
    <row r="8" spans="5:12" ht="30" customHeight="1">
      <c r="E8" s="457"/>
      <c r="F8" s="457"/>
      <c r="G8" s="457"/>
      <c r="H8" s="177"/>
      <c r="I8" s="457"/>
      <c r="J8" s="177"/>
      <c r="K8" s="171" t="s">
        <v>779</v>
      </c>
      <c r="L8" s="177"/>
    </row>
    <row r="9" spans="5:12" ht="30" customHeight="1">
      <c r="E9" s="458"/>
      <c r="F9" s="458"/>
      <c r="G9" s="458"/>
      <c r="H9" s="177"/>
      <c r="I9" s="814" t="s">
        <v>609</v>
      </c>
      <c r="J9" s="814"/>
      <c r="K9" s="814"/>
      <c r="L9" s="177"/>
    </row>
    <row r="10" spans="5:12" ht="30" customHeight="1">
      <c r="E10" s="458"/>
      <c r="F10" s="458"/>
      <c r="G10" s="458"/>
      <c r="H10" s="177"/>
      <c r="I10" s="410"/>
      <c r="J10" s="410" t="s">
        <v>584</v>
      </c>
      <c r="K10" s="410"/>
      <c r="L10" s="177"/>
    </row>
    <row r="11" spans="5:12" ht="30" customHeight="1">
      <c r="E11" s="410"/>
      <c r="F11" s="410"/>
      <c r="G11" s="410"/>
      <c r="H11" s="177"/>
      <c r="I11" s="816" t="s">
        <v>583</v>
      </c>
      <c r="J11" s="816"/>
      <c r="K11" s="816"/>
      <c r="L11" s="177"/>
    </row>
    <row r="12" spans="1:12" s="177" customFormat="1" ht="30" customHeight="1">
      <c r="A12" s="456" t="s">
        <v>622</v>
      </c>
      <c r="B12" s="80"/>
      <c r="C12" s="80"/>
      <c r="D12" s="80"/>
      <c r="E12" s="459"/>
      <c r="F12" s="453"/>
      <c r="G12" s="459"/>
      <c r="H12" s="180"/>
      <c r="I12" s="415" t="s">
        <v>1058</v>
      </c>
      <c r="J12" s="165"/>
      <c r="K12" s="415" t="s">
        <v>1059</v>
      </c>
      <c r="L12" s="180"/>
    </row>
    <row r="13" spans="2:12" ht="30" customHeight="1">
      <c r="B13" s="325" t="s">
        <v>451</v>
      </c>
      <c r="E13" s="166"/>
      <c r="F13" s="167"/>
      <c r="G13" s="167"/>
      <c r="H13" s="167"/>
      <c r="I13" s="654">
        <v>242266235.32</v>
      </c>
      <c r="J13" s="167"/>
      <c r="K13" s="542">
        <v>218973536.53</v>
      </c>
      <c r="L13" s="167"/>
    </row>
    <row r="14" spans="2:12" ht="30" customHeight="1">
      <c r="B14" s="325" t="s">
        <v>452</v>
      </c>
      <c r="E14" s="166"/>
      <c r="F14" s="167"/>
      <c r="G14" s="167"/>
      <c r="H14" s="167"/>
      <c r="I14" s="654">
        <v>208102826.23</v>
      </c>
      <c r="J14" s="167"/>
      <c r="K14" s="542">
        <v>173226837.52</v>
      </c>
      <c r="L14" s="167"/>
    </row>
    <row r="15" spans="2:12" ht="30" customHeight="1">
      <c r="B15" s="325" t="s">
        <v>453</v>
      </c>
      <c r="E15" s="167"/>
      <c r="F15" s="167"/>
      <c r="G15" s="167"/>
      <c r="H15" s="167"/>
      <c r="I15" s="654">
        <v>60693749.99</v>
      </c>
      <c r="J15" s="167"/>
      <c r="K15" s="736">
        <v>105731141.35</v>
      </c>
      <c r="L15" s="167"/>
    </row>
    <row r="16" spans="5:12" ht="21" customHeight="1">
      <c r="E16" s="167"/>
      <c r="F16" s="167"/>
      <c r="G16" s="167"/>
      <c r="H16" s="167"/>
      <c r="I16" s="323"/>
      <c r="J16" s="167"/>
      <c r="K16" s="167"/>
      <c r="L16" s="167"/>
    </row>
    <row r="17" spans="5:11" ht="24.75" customHeight="1">
      <c r="E17" s="457"/>
      <c r="F17" s="457"/>
      <c r="G17" s="171"/>
      <c r="H17" s="177"/>
      <c r="I17" s="457"/>
      <c r="J17" s="457"/>
      <c r="K17" s="171" t="s">
        <v>779</v>
      </c>
    </row>
    <row r="18" spans="5:11" ht="24.75" customHeight="1">
      <c r="E18" s="814" t="s">
        <v>560</v>
      </c>
      <c r="F18" s="814"/>
      <c r="G18" s="814"/>
      <c r="H18" s="521"/>
      <c r="I18" s="522"/>
      <c r="J18" s="522"/>
      <c r="K18" s="522"/>
    </row>
    <row r="19" spans="5:11" ht="24.75" customHeight="1">
      <c r="E19" s="814" t="s">
        <v>566</v>
      </c>
      <c r="F19" s="814"/>
      <c r="G19" s="814"/>
      <c r="H19" s="521"/>
      <c r="I19" s="522"/>
      <c r="J19" s="522"/>
      <c r="K19" s="522"/>
    </row>
    <row r="20" spans="5:11" ht="24.75" customHeight="1">
      <c r="E20" s="814" t="s">
        <v>422</v>
      </c>
      <c r="F20" s="814"/>
      <c r="G20" s="814"/>
      <c r="H20" s="521"/>
      <c r="I20" s="587"/>
      <c r="J20" s="587"/>
      <c r="K20" s="587"/>
    </row>
    <row r="21" spans="5:11" ht="24.75" customHeight="1">
      <c r="E21" s="175"/>
      <c r="F21" s="175" t="s">
        <v>579</v>
      </c>
      <c r="G21" s="175"/>
      <c r="H21" s="177"/>
      <c r="I21" s="817" t="s">
        <v>863</v>
      </c>
      <c r="J21" s="817"/>
      <c r="K21" s="817"/>
    </row>
    <row r="22" spans="1:8" s="177" customFormat="1" ht="24.75" customHeight="1">
      <c r="A22" s="164"/>
      <c r="B22" s="80"/>
      <c r="C22" s="80"/>
      <c r="D22" s="80"/>
      <c r="E22" s="415" t="s">
        <v>1058</v>
      </c>
      <c r="F22" s="165"/>
      <c r="G22" s="415" t="s">
        <v>878</v>
      </c>
      <c r="H22" s="180"/>
    </row>
    <row r="23" spans="1:8" ht="24.75" customHeight="1">
      <c r="A23" s="456" t="s">
        <v>864</v>
      </c>
      <c r="E23" s="523"/>
      <c r="F23" s="523"/>
      <c r="G23" s="523"/>
      <c r="H23" s="524"/>
    </row>
    <row r="24" spans="2:9" ht="24.75" customHeight="1">
      <c r="B24" s="131" t="s">
        <v>623</v>
      </c>
      <c r="E24" s="542">
        <v>172562.79</v>
      </c>
      <c r="F24" s="324"/>
      <c r="G24" s="542">
        <v>178767.18</v>
      </c>
      <c r="H24" s="297"/>
      <c r="I24" s="131" t="s">
        <v>865</v>
      </c>
    </row>
    <row r="25" spans="2:9" ht="24.75" customHeight="1">
      <c r="B25" s="131" t="s">
        <v>624</v>
      </c>
      <c r="E25" s="542">
        <f>369464748.77+5851505.95</f>
        <v>375316254.71999997</v>
      </c>
      <c r="F25" s="324"/>
      <c r="G25" s="542">
        <v>393102906.75</v>
      </c>
      <c r="H25" s="297"/>
      <c r="I25" s="131" t="s">
        <v>866</v>
      </c>
    </row>
    <row r="26" spans="6:9" ht="24.75" customHeight="1">
      <c r="F26" s="324"/>
      <c r="G26" s="295"/>
      <c r="H26" s="297"/>
      <c r="I26" s="131" t="s">
        <v>867</v>
      </c>
    </row>
    <row r="27" spans="6:9" ht="24.75" customHeight="1">
      <c r="F27" s="324"/>
      <c r="G27" s="295"/>
      <c r="H27" s="297"/>
      <c r="I27" s="131" t="s">
        <v>868</v>
      </c>
    </row>
    <row r="28" spans="6:9" ht="24.75" customHeight="1">
      <c r="F28" s="324"/>
      <c r="G28" s="295"/>
      <c r="H28" s="297"/>
      <c r="I28" s="131" t="s">
        <v>869</v>
      </c>
    </row>
    <row r="29" spans="2:9" ht="24.75" customHeight="1">
      <c r="B29" s="131" t="s">
        <v>625</v>
      </c>
      <c r="E29" s="542">
        <v>17227896.52</v>
      </c>
      <c r="F29" s="324"/>
      <c r="G29" s="542">
        <v>19065765.72</v>
      </c>
      <c r="H29" s="297"/>
      <c r="I29" s="131" t="s">
        <v>497</v>
      </c>
    </row>
    <row r="30" spans="2:9" ht="24.75" customHeight="1">
      <c r="B30" s="131" t="s">
        <v>626</v>
      </c>
      <c r="E30" s="542">
        <v>4490042.7</v>
      </c>
      <c r="F30" s="324"/>
      <c r="G30" s="542">
        <v>4899086.05</v>
      </c>
      <c r="H30" s="297"/>
      <c r="I30" s="131" t="s">
        <v>870</v>
      </c>
    </row>
    <row r="31" spans="2:9" ht="24.75" customHeight="1">
      <c r="B31" s="131" t="s">
        <v>627</v>
      </c>
      <c r="E31" s="542">
        <v>22720161.01</v>
      </c>
      <c r="F31" s="324"/>
      <c r="G31" s="542">
        <v>21046412.62</v>
      </c>
      <c r="H31" s="297"/>
      <c r="I31" s="131" t="s">
        <v>871</v>
      </c>
    </row>
    <row r="32" spans="2:9" ht="24.75" customHeight="1">
      <c r="B32" s="131" t="s">
        <v>628</v>
      </c>
      <c r="E32" s="655">
        <f>13864781.35+61584</f>
        <v>13926365.35</v>
      </c>
      <c r="F32" s="324"/>
      <c r="G32" s="655">
        <v>14011334.16</v>
      </c>
      <c r="H32" s="297"/>
      <c r="I32" s="131" t="s">
        <v>872</v>
      </c>
    </row>
    <row r="33" spans="6:9" ht="24.75" customHeight="1">
      <c r="F33" s="296"/>
      <c r="G33" s="295"/>
      <c r="H33" s="297"/>
      <c r="I33" s="131" t="s">
        <v>873</v>
      </c>
    </row>
    <row r="34" spans="2:9" ht="24.75" customHeight="1">
      <c r="B34" s="131" t="s">
        <v>630</v>
      </c>
      <c r="E34" s="542">
        <f>9718717+10752</f>
        <v>9729469</v>
      </c>
      <c r="F34" s="371"/>
      <c r="G34" s="542">
        <v>8594160.6</v>
      </c>
      <c r="H34" s="297"/>
      <c r="I34" s="131" t="s">
        <v>874</v>
      </c>
    </row>
    <row r="35" spans="5:9" ht="24.75" customHeight="1">
      <c r="E35" s="372"/>
      <c r="F35" s="371"/>
      <c r="G35" s="372"/>
      <c r="H35" s="167"/>
      <c r="I35" s="169" t="s">
        <v>875</v>
      </c>
    </row>
    <row r="36" spans="5:9" ht="24.75" customHeight="1">
      <c r="E36" s="372"/>
      <c r="F36" s="371"/>
      <c r="G36" s="372"/>
      <c r="H36" s="167"/>
      <c r="I36" s="169" t="s">
        <v>876</v>
      </c>
    </row>
    <row r="37" spans="5:8" ht="24.75" customHeight="1">
      <c r="E37" s="295"/>
      <c r="F37" s="296"/>
      <c r="G37" s="285"/>
      <c r="H37" s="297"/>
    </row>
    <row r="38" spans="5:8" ht="24.75" customHeight="1">
      <c r="E38" s="295"/>
      <c r="F38" s="296"/>
      <c r="G38" s="285"/>
      <c r="H38" s="297"/>
    </row>
    <row r="39" spans="5:8" ht="24.75" customHeight="1">
      <c r="E39" s="295"/>
      <c r="F39" s="296"/>
      <c r="G39" s="285"/>
      <c r="H39" s="297"/>
    </row>
    <row r="40" spans="1:12" ht="24" customHeight="1">
      <c r="A40" s="815" t="s">
        <v>329</v>
      </c>
      <c r="B40" s="815"/>
      <c r="C40" s="815"/>
      <c r="D40" s="815"/>
      <c r="E40" s="815"/>
      <c r="F40" s="815"/>
      <c r="G40" s="815"/>
      <c r="H40" s="815"/>
      <c r="I40" s="815"/>
      <c r="J40" s="815"/>
      <c r="K40" s="815"/>
      <c r="L40" s="815"/>
    </row>
    <row r="41" spans="5:11" ht="24" customHeight="1">
      <c r="E41" s="167"/>
      <c r="F41" s="167"/>
      <c r="G41" s="167"/>
      <c r="H41" s="167"/>
      <c r="I41" s="167"/>
      <c r="J41" s="167"/>
      <c r="K41" s="167"/>
    </row>
    <row r="42" spans="1:11" ht="24" customHeight="1">
      <c r="A42" s="456" t="s">
        <v>1028</v>
      </c>
      <c r="E42" s="167"/>
      <c r="F42" s="167"/>
      <c r="G42" s="167"/>
      <c r="H42" s="167"/>
      <c r="I42" s="167"/>
      <c r="J42" s="167"/>
      <c r="K42" s="167"/>
    </row>
    <row r="43" spans="5:11" ht="24" customHeight="1">
      <c r="E43" s="167"/>
      <c r="F43" s="167"/>
      <c r="G43" s="167"/>
      <c r="H43" s="167"/>
      <c r="I43" s="167"/>
      <c r="J43" s="167"/>
      <c r="K43" s="167"/>
    </row>
    <row r="44" spans="5:11" ht="24" customHeight="1">
      <c r="E44" s="457"/>
      <c r="F44" s="457"/>
      <c r="G44" s="171"/>
      <c r="H44" s="177"/>
      <c r="I44" s="457"/>
      <c r="J44" s="457"/>
      <c r="K44" s="171" t="s">
        <v>779</v>
      </c>
    </row>
    <row r="45" spans="5:11" ht="24" customHeight="1">
      <c r="E45" s="814" t="s">
        <v>560</v>
      </c>
      <c r="F45" s="814"/>
      <c r="G45" s="814"/>
      <c r="H45" s="521"/>
      <c r="I45" s="522"/>
      <c r="J45" s="522"/>
      <c r="K45" s="522"/>
    </row>
    <row r="46" spans="5:11" ht="24" customHeight="1">
      <c r="E46" s="814" t="s">
        <v>566</v>
      </c>
      <c r="F46" s="814"/>
      <c r="G46" s="814"/>
      <c r="H46" s="521"/>
      <c r="I46" s="522"/>
      <c r="J46" s="522"/>
      <c r="K46" s="522"/>
    </row>
    <row r="47" spans="5:11" ht="24" customHeight="1">
      <c r="E47" s="814" t="s">
        <v>422</v>
      </c>
      <c r="F47" s="814"/>
      <c r="G47" s="814"/>
      <c r="H47" s="527"/>
      <c r="I47" s="818"/>
      <c r="J47" s="818"/>
      <c r="K47" s="818"/>
    </row>
    <row r="48" spans="5:11" ht="24" customHeight="1">
      <c r="E48" s="175"/>
      <c r="F48" s="175" t="s">
        <v>579</v>
      </c>
      <c r="G48" s="175"/>
      <c r="H48" s="177"/>
      <c r="I48" s="817" t="s">
        <v>863</v>
      </c>
      <c r="J48" s="817"/>
      <c r="K48" s="817"/>
    </row>
    <row r="49" spans="1:8" s="177" customFormat="1" ht="24" customHeight="1">
      <c r="A49" s="164"/>
      <c r="B49" s="80"/>
      <c r="C49" s="80"/>
      <c r="D49" s="80"/>
      <c r="E49" s="415" t="s">
        <v>1058</v>
      </c>
      <c r="F49" s="165"/>
      <c r="G49" s="415" t="s">
        <v>878</v>
      </c>
      <c r="H49" s="180"/>
    </row>
    <row r="50" spans="1:8" ht="24" customHeight="1">
      <c r="A50" s="456" t="s">
        <v>528</v>
      </c>
      <c r="E50" s="523"/>
      <c r="F50" s="523"/>
      <c r="G50" s="523"/>
      <c r="H50" s="524"/>
    </row>
    <row r="51" spans="2:9" ht="24" customHeight="1">
      <c r="B51" s="131" t="s">
        <v>200</v>
      </c>
      <c r="E51" s="656">
        <f>6136796.38+98094.72</f>
        <v>6234891.1</v>
      </c>
      <c r="F51" s="371"/>
      <c r="G51" s="656">
        <v>5654423.44</v>
      </c>
      <c r="H51" s="297"/>
      <c r="I51" s="131" t="s">
        <v>201</v>
      </c>
    </row>
    <row r="52" spans="5:9" ht="24" customHeight="1">
      <c r="E52" s="766"/>
      <c r="F52" s="371"/>
      <c r="G52" s="372"/>
      <c r="H52" s="297"/>
      <c r="I52" s="169" t="s">
        <v>202</v>
      </c>
    </row>
    <row r="53" spans="2:9" ht="24" customHeight="1">
      <c r="B53" s="131" t="s">
        <v>615</v>
      </c>
      <c r="E53" s="656">
        <v>16672590.06</v>
      </c>
      <c r="F53" s="371"/>
      <c r="G53" s="656">
        <v>14736243.02</v>
      </c>
      <c r="H53" s="297"/>
      <c r="I53" s="131" t="s">
        <v>577</v>
      </c>
    </row>
    <row r="54" spans="6:9" ht="24" customHeight="1">
      <c r="F54" s="371"/>
      <c r="G54" s="656"/>
      <c r="H54" s="297"/>
      <c r="I54" s="131" t="s">
        <v>203</v>
      </c>
    </row>
    <row r="55" spans="2:9" ht="24" customHeight="1">
      <c r="B55" s="163" t="s">
        <v>521</v>
      </c>
      <c r="E55" s="656">
        <v>481000</v>
      </c>
      <c r="F55" s="371"/>
      <c r="G55" s="656">
        <v>226500</v>
      </c>
      <c r="H55" s="297"/>
      <c r="I55" s="131" t="s">
        <v>522</v>
      </c>
    </row>
    <row r="56" spans="2:12" ht="24" customHeight="1" hidden="1">
      <c r="B56" s="555" t="s">
        <v>540</v>
      </c>
      <c r="C56" s="555"/>
      <c r="D56" s="555"/>
      <c r="F56" s="556"/>
      <c r="G56" s="551"/>
      <c r="H56" s="557"/>
      <c r="I56" s="555" t="s">
        <v>204</v>
      </c>
      <c r="J56" s="555"/>
      <c r="K56" s="555"/>
      <c r="L56" s="131" t="s">
        <v>296</v>
      </c>
    </row>
    <row r="57" spans="2:11" ht="24" customHeight="1">
      <c r="B57" s="325" t="s">
        <v>144</v>
      </c>
      <c r="J57" s="168"/>
      <c r="K57" s="169"/>
    </row>
    <row r="58" spans="2:11" ht="24" customHeight="1">
      <c r="B58" s="131" t="s">
        <v>145</v>
      </c>
      <c r="E58" s="656">
        <v>20000000</v>
      </c>
      <c r="F58" s="371"/>
      <c r="G58" s="656">
        <v>7140000</v>
      </c>
      <c r="H58" s="167"/>
      <c r="I58" s="325" t="s">
        <v>204</v>
      </c>
      <c r="J58" s="168"/>
      <c r="K58" s="169"/>
    </row>
    <row r="59" spans="5:11" ht="24" customHeight="1">
      <c r="E59" s="170"/>
      <c r="F59" s="168"/>
      <c r="G59" s="169"/>
      <c r="H59" s="167"/>
      <c r="I59" s="170"/>
      <c r="J59" s="168"/>
      <c r="K59" s="169"/>
    </row>
    <row r="60" spans="1:11" ht="21.75" customHeight="1">
      <c r="A60" s="456"/>
      <c r="E60" s="588"/>
      <c r="F60" s="579" t="s">
        <v>354</v>
      </c>
      <c r="G60" s="589"/>
      <c r="H60" s="589"/>
      <c r="I60" s="579"/>
      <c r="J60" s="579"/>
      <c r="K60" s="589"/>
    </row>
    <row r="61" spans="1:11" ht="21.75" customHeight="1">
      <c r="A61" s="456"/>
      <c r="E61" s="588"/>
      <c r="F61" s="579" t="s">
        <v>566</v>
      </c>
      <c r="G61" s="589"/>
      <c r="H61" s="589"/>
      <c r="I61" s="589"/>
      <c r="J61" s="579" t="s">
        <v>583</v>
      </c>
      <c r="K61" s="589"/>
    </row>
    <row r="62" spans="1:11" s="461" customFormat="1" ht="21.75" customHeight="1">
      <c r="A62" s="525"/>
      <c r="E62" s="704"/>
      <c r="F62" s="175" t="s">
        <v>579</v>
      </c>
      <c r="G62" s="704"/>
      <c r="H62" s="543"/>
      <c r="I62" s="704"/>
      <c r="J62" s="175" t="s">
        <v>579</v>
      </c>
      <c r="K62" s="704"/>
    </row>
    <row r="63" spans="5:11" ht="21.75" customHeight="1">
      <c r="E63" s="415" t="s">
        <v>1058</v>
      </c>
      <c r="F63" s="165"/>
      <c r="G63" s="415" t="s">
        <v>878</v>
      </c>
      <c r="H63" s="526"/>
      <c r="I63" s="415" t="s">
        <v>1058</v>
      </c>
      <c r="J63" s="165"/>
      <c r="K63" s="415" t="s">
        <v>878</v>
      </c>
    </row>
    <row r="64" spans="1:11" ht="21.75" customHeight="1">
      <c r="A64" s="456"/>
      <c r="B64" s="131" t="s">
        <v>629</v>
      </c>
      <c r="E64" s="657">
        <v>70471555.87</v>
      </c>
      <c r="G64" s="657">
        <v>41322620.35</v>
      </c>
      <c r="I64" s="658">
        <v>73917555.87</v>
      </c>
      <c r="K64" s="658">
        <v>44138620.35</v>
      </c>
    </row>
    <row r="65" spans="1:11" ht="21.75" customHeight="1">
      <c r="A65" s="456"/>
      <c r="E65" s="172"/>
      <c r="F65" s="45"/>
      <c r="G65" s="172"/>
      <c r="H65" s="173"/>
      <c r="I65" s="172"/>
      <c r="J65" s="45"/>
      <c r="K65" s="172"/>
    </row>
    <row r="66" spans="1:11" ht="21.75" customHeight="1">
      <c r="A66" s="591"/>
      <c r="B66" s="298" t="s">
        <v>21</v>
      </c>
      <c r="C66" s="298"/>
      <c r="D66" s="298"/>
      <c r="E66" s="495"/>
      <c r="F66" s="495"/>
      <c r="G66" s="495"/>
      <c r="H66" s="298"/>
      <c r="I66" s="495"/>
      <c r="J66" s="495"/>
      <c r="K66" s="495"/>
    </row>
    <row r="67" spans="1:11" ht="21.75" customHeight="1">
      <c r="A67" s="298" t="s">
        <v>176</v>
      </c>
      <c r="B67" s="298"/>
      <c r="C67" s="298"/>
      <c r="D67" s="298"/>
      <c r="E67" s="495"/>
      <c r="F67" s="495"/>
      <c r="G67" s="495"/>
      <c r="H67" s="298"/>
      <c r="I67" s="495"/>
      <c r="J67" s="495"/>
      <c r="K67" s="495"/>
    </row>
    <row r="68" spans="1:11" ht="21.75" customHeight="1">
      <c r="A68" s="298" t="s">
        <v>146</v>
      </c>
      <c r="B68" s="298"/>
      <c r="C68" s="298"/>
      <c r="D68" s="298"/>
      <c r="E68" s="495"/>
      <c r="F68" s="495"/>
      <c r="G68" s="495"/>
      <c r="H68" s="298"/>
      <c r="I68" s="495"/>
      <c r="J68" s="495"/>
      <c r="K68" s="495"/>
    </row>
    <row r="69" spans="5:11" ht="21.75" customHeight="1">
      <c r="E69" s="457"/>
      <c r="F69" s="457"/>
      <c r="G69" s="171"/>
      <c r="H69" s="177"/>
      <c r="I69" s="457"/>
      <c r="J69" s="457"/>
      <c r="K69" s="171" t="s">
        <v>779</v>
      </c>
    </row>
    <row r="70" spans="1:11" s="177" customFormat="1" ht="21.75" customHeight="1">
      <c r="A70" s="131"/>
      <c r="B70" s="131"/>
      <c r="C70" s="131"/>
      <c r="D70" s="131"/>
      <c r="E70" s="814" t="s">
        <v>560</v>
      </c>
      <c r="F70" s="814"/>
      <c r="G70" s="814"/>
      <c r="H70" s="521"/>
      <c r="I70" s="522"/>
      <c r="J70" s="522"/>
      <c r="K70" s="522"/>
    </row>
    <row r="71" spans="5:11" ht="21.75" customHeight="1">
      <c r="E71" s="814" t="s">
        <v>566</v>
      </c>
      <c r="F71" s="814"/>
      <c r="G71" s="814"/>
      <c r="H71" s="521"/>
      <c r="I71" s="522"/>
      <c r="J71" s="522"/>
      <c r="K71" s="522"/>
    </row>
    <row r="72" spans="1:11" s="162" customFormat="1" ht="21.75" customHeight="1">
      <c r="A72" s="131"/>
      <c r="B72" s="131"/>
      <c r="C72" s="131"/>
      <c r="D72" s="131"/>
      <c r="E72" s="814" t="s">
        <v>422</v>
      </c>
      <c r="F72" s="814"/>
      <c r="G72" s="814"/>
      <c r="H72" s="527"/>
      <c r="I72" s="818"/>
      <c r="J72" s="818"/>
      <c r="K72" s="818"/>
    </row>
    <row r="73" spans="1:11" s="162" customFormat="1" ht="21.75" customHeight="1">
      <c r="A73" s="131"/>
      <c r="B73" s="131"/>
      <c r="C73" s="131"/>
      <c r="D73" s="131"/>
      <c r="E73" s="175"/>
      <c r="F73" s="175" t="s">
        <v>579</v>
      </c>
      <c r="G73" s="175"/>
      <c r="H73" s="177"/>
      <c r="I73" s="817" t="s">
        <v>863</v>
      </c>
      <c r="J73" s="817"/>
      <c r="K73" s="817"/>
    </row>
    <row r="74" spans="1:11" s="162" customFormat="1" ht="21.75" customHeight="1">
      <c r="A74" s="164"/>
      <c r="B74" s="80"/>
      <c r="C74" s="80"/>
      <c r="D74" s="80"/>
      <c r="E74" s="415" t="s">
        <v>1058</v>
      </c>
      <c r="F74" s="165"/>
      <c r="G74" s="415" t="s">
        <v>878</v>
      </c>
      <c r="H74" s="180"/>
      <c r="I74" s="177"/>
      <c r="J74" s="177"/>
      <c r="K74" s="177"/>
    </row>
    <row r="75" spans="1:11" s="162" customFormat="1" ht="21.75" customHeight="1">
      <c r="A75" s="456" t="s">
        <v>817</v>
      </c>
      <c r="B75" s="528"/>
      <c r="C75" s="528"/>
      <c r="D75" s="528"/>
      <c r="E75" s="529"/>
      <c r="F75" s="529"/>
      <c r="G75" s="529"/>
      <c r="H75" s="530"/>
      <c r="I75" s="131"/>
      <c r="J75" s="131"/>
      <c r="K75" s="131"/>
    </row>
    <row r="76" spans="2:9" s="162" customFormat="1" ht="21.75" customHeight="1">
      <c r="B76" s="162" t="s">
        <v>818</v>
      </c>
      <c r="E76" s="542">
        <v>423003767.01</v>
      </c>
      <c r="F76" s="324"/>
      <c r="G76" s="542">
        <v>454996635.72</v>
      </c>
      <c r="H76" s="300"/>
      <c r="I76" s="162" t="s">
        <v>205</v>
      </c>
    </row>
    <row r="77" spans="6:9" s="162" customFormat="1" ht="21.75" customHeight="1">
      <c r="F77" s="299"/>
      <c r="G77" s="285"/>
      <c r="H77" s="300"/>
      <c r="I77" s="162" t="s">
        <v>206</v>
      </c>
    </row>
    <row r="78" spans="6:9" s="162" customFormat="1" ht="21.75" customHeight="1">
      <c r="F78" s="299"/>
      <c r="G78" s="285"/>
      <c r="H78" s="300"/>
      <c r="I78" s="162" t="s">
        <v>505</v>
      </c>
    </row>
    <row r="79" spans="2:8" s="162" customFormat="1" ht="21.75" customHeight="1">
      <c r="B79" s="162" t="s">
        <v>207</v>
      </c>
      <c r="F79" s="373"/>
      <c r="G79" s="373"/>
      <c r="H79" s="297"/>
    </row>
    <row r="80" spans="2:9" s="162" customFormat="1" ht="21.75" customHeight="1">
      <c r="B80" s="162" t="s">
        <v>208</v>
      </c>
      <c r="E80" s="542">
        <v>3477870.24</v>
      </c>
      <c r="F80" s="373"/>
      <c r="G80" s="542">
        <v>2753593.41</v>
      </c>
      <c r="H80" s="297"/>
      <c r="I80" s="162" t="s">
        <v>541</v>
      </c>
    </row>
    <row r="81" spans="2:9" s="162" customFormat="1" ht="21.75" customHeight="1">
      <c r="B81" s="162" t="s">
        <v>819</v>
      </c>
      <c r="E81" s="542">
        <v>6479868.49</v>
      </c>
      <c r="F81" s="373"/>
      <c r="G81" s="542">
        <v>6132305.98</v>
      </c>
      <c r="H81" s="282"/>
      <c r="I81" s="162" t="s">
        <v>209</v>
      </c>
    </row>
    <row r="82" spans="5:9" s="162" customFormat="1" ht="21.75" customHeight="1">
      <c r="E82" s="370"/>
      <c r="F82" s="374"/>
      <c r="G82" s="544"/>
      <c r="H82" s="300"/>
      <c r="I82" s="162" t="s">
        <v>578</v>
      </c>
    </row>
    <row r="83" spans="5:9" s="162" customFormat="1" ht="21.75" customHeight="1">
      <c r="E83" s="370"/>
      <c r="F83" s="374"/>
      <c r="G83" s="542"/>
      <c r="H83" s="300"/>
      <c r="I83" s="162" t="s">
        <v>210</v>
      </c>
    </row>
    <row r="84" spans="5:8" s="162" customFormat="1" ht="21.75" customHeight="1">
      <c r="E84" s="285"/>
      <c r="F84" s="299"/>
      <c r="G84" s="285"/>
      <c r="H84" s="300"/>
    </row>
    <row r="85" spans="5:8" s="162" customFormat="1" ht="21.75" customHeight="1">
      <c r="E85" s="285"/>
      <c r="F85" s="299"/>
      <c r="G85" s="285"/>
      <c r="H85" s="300"/>
    </row>
    <row r="86" spans="1:12" s="177" customFormat="1" ht="24" customHeight="1">
      <c r="A86" s="815" t="s">
        <v>330</v>
      </c>
      <c r="B86" s="815"/>
      <c r="C86" s="815"/>
      <c r="D86" s="815"/>
      <c r="E86" s="815"/>
      <c r="F86" s="815"/>
      <c r="G86" s="815"/>
      <c r="H86" s="815"/>
      <c r="I86" s="815"/>
      <c r="J86" s="815"/>
      <c r="K86" s="815"/>
      <c r="L86" s="815"/>
    </row>
    <row r="87" spans="1:11" s="177" customFormat="1" ht="24" customHeight="1">
      <c r="A87" s="455"/>
      <c r="B87" s="455"/>
      <c r="C87" s="455"/>
      <c r="D87" s="455"/>
      <c r="E87" s="455"/>
      <c r="F87" s="455"/>
      <c r="G87" s="455"/>
      <c r="H87" s="455"/>
      <c r="I87" s="455"/>
      <c r="J87" s="455"/>
      <c r="K87" s="455"/>
    </row>
    <row r="88" spans="1:11" s="162" customFormat="1" ht="24" customHeight="1">
      <c r="A88" s="456" t="s">
        <v>1028</v>
      </c>
      <c r="B88" s="131"/>
      <c r="C88" s="131"/>
      <c r="D88" s="131"/>
      <c r="E88" s="32"/>
      <c r="F88" s="32"/>
      <c r="G88" s="32"/>
      <c r="H88" s="32"/>
      <c r="I88" s="32"/>
      <c r="J88" s="32"/>
      <c r="K88" s="32"/>
    </row>
    <row r="89" spans="1:11" s="162" customFormat="1" ht="24" customHeight="1">
      <c r="A89" s="131"/>
      <c r="B89" s="131"/>
      <c r="C89" s="131"/>
      <c r="D89" s="131"/>
      <c r="E89" s="457"/>
      <c r="F89" s="457"/>
      <c r="G89" s="171"/>
      <c r="H89" s="177"/>
      <c r="I89" s="457"/>
      <c r="J89" s="457"/>
      <c r="K89" s="171" t="s">
        <v>779</v>
      </c>
    </row>
    <row r="90" spans="1:11" s="162" customFormat="1" ht="24" customHeight="1">
      <c r="A90" s="131"/>
      <c r="B90" s="131"/>
      <c r="C90" s="131"/>
      <c r="D90" s="131"/>
      <c r="E90" s="814" t="s">
        <v>560</v>
      </c>
      <c r="F90" s="814"/>
      <c r="G90" s="814"/>
      <c r="H90" s="521"/>
      <c r="I90" s="522"/>
      <c r="J90" s="522"/>
      <c r="K90" s="522"/>
    </row>
    <row r="91" spans="1:11" s="162" customFormat="1" ht="24" customHeight="1">
      <c r="A91" s="131"/>
      <c r="B91" s="131"/>
      <c r="C91" s="131"/>
      <c r="D91" s="131"/>
      <c r="E91" s="814" t="s">
        <v>566</v>
      </c>
      <c r="F91" s="814"/>
      <c r="G91" s="814"/>
      <c r="H91" s="521"/>
      <c r="I91" s="522"/>
      <c r="J91" s="522"/>
      <c r="K91" s="522"/>
    </row>
    <row r="92" spans="1:11" s="162" customFormat="1" ht="24.75" customHeight="1">
      <c r="A92" s="131"/>
      <c r="B92" s="131"/>
      <c r="C92" s="131"/>
      <c r="D92" s="131"/>
      <c r="E92" s="814" t="s">
        <v>422</v>
      </c>
      <c r="F92" s="814"/>
      <c r="G92" s="814"/>
      <c r="H92" s="527"/>
      <c r="I92" s="818"/>
      <c r="J92" s="818"/>
      <c r="K92" s="818"/>
    </row>
    <row r="93" spans="1:11" s="162" customFormat="1" ht="24" customHeight="1">
      <c r="A93" s="131"/>
      <c r="B93" s="131"/>
      <c r="C93" s="131"/>
      <c r="D93" s="131"/>
      <c r="E93" s="175"/>
      <c r="F93" s="175" t="s">
        <v>579</v>
      </c>
      <c r="G93" s="175"/>
      <c r="H93" s="177"/>
      <c r="I93" s="817" t="s">
        <v>863</v>
      </c>
      <c r="J93" s="817"/>
      <c r="K93" s="817"/>
    </row>
    <row r="94" spans="1:11" s="162" customFormat="1" ht="24" customHeight="1">
      <c r="A94" s="164"/>
      <c r="B94" s="80"/>
      <c r="C94" s="80"/>
      <c r="D94" s="80"/>
      <c r="E94" s="415" t="s">
        <v>1058</v>
      </c>
      <c r="F94" s="165"/>
      <c r="G94" s="415" t="s">
        <v>878</v>
      </c>
      <c r="H94" s="180"/>
      <c r="I94" s="177"/>
      <c r="J94" s="177"/>
      <c r="K94" s="177"/>
    </row>
    <row r="95" spans="1:11" s="162" customFormat="1" ht="24" customHeight="1">
      <c r="A95" s="456" t="s">
        <v>529</v>
      </c>
      <c r="B95" s="528"/>
      <c r="C95" s="528"/>
      <c r="D95" s="528"/>
      <c r="E95" s="529"/>
      <c r="F95" s="529"/>
      <c r="G95" s="529"/>
      <c r="H95" s="530"/>
      <c r="I95" s="131"/>
      <c r="J95" s="131"/>
      <c r="K95" s="131"/>
    </row>
    <row r="96" spans="1:11" ht="24" customHeight="1">
      <c r="A96" s="162"/>
      <c r="B96" s="162" t="s">
        <v>820</v>
      </c>
      <c r="C96" s="162"/>
      <c r="D96" s="162"/>
      <c r="E96" s="542">
        <v>4807994</v>
      </c>
      <c r="F96" s="374"/>
      <c r="G96" s="542">
        <v>4393475.69</v>
      </c>
      <c r="H96" s="300"/>
      <c r="I96" s="162" t="s">
        <v>211</v>
      </c>
      <c r="J96" s="162"/>
      <c r="K96" s="162"/>
    </row>
    <row r="97" spans="1:11" ht="24" customHeight="1">
      <c r="A97" s="162"/>
      <c r="B97" s="162"/>
      <c r="C97" s="162"/>
      <c r="D97" s="162"/>
      <c r="F97" s="374"/>
      <c r="G97" s="370"/>
      <c r="H97" s="300"/>
      <c r="I97" s="162" t="s">
        <v>212</v>
      </c>
      <c r="J97" s="162"/>
      <c r="K97" s="162"/>
    </row>
    <row r="98" spans="1:11" s="163" customFormat="1" ht="24" customHeight="1">
      <c r="A98" s="162"/>
      <c r="B98" s="162"/>
      <c r="C98" s="162"/>
      <c r="D98" s="162"/>
      <c r="F98" s="374"/>
      <c r="G98" s="370"/>
      <c r="H98" s="300"/>
      <c r="I98" s="162" t="s">
        <v>213</v>
      </c>
      <c r="J98" s="162"/>
      <c r="K98" s="162"/>
    </row>
    <row r="99" spans="1:11" s="163" customFormat="1" ht="24" customHeight="1">
      <c r="A99" s="162"/>
      <c r="B99" s="162" t="s">
        <v>860</v>
      </c>
      <c r="C99" s="162"/>
      <c r="D99" s="162"/>
      <c r="E99" s="542">
        <v>16010439.45</v>
      </c>
      <c r="F99" s="374"/>
      <c r="G99" s="542">
        <v>15745412.58</v>
      </c>
      <c r="H99" s="300"/>
      <c r="I99" s="162" t="s">
        <v>214</v>
      </c>
      <c r="J99" s="162"/>
      <c r="K99" s="162"/>
    </row>
    <row r="100" spans="1:11" s="163" customFormat="1" ht="24" customHeight="1">
      <c r="A100" s="162"/>
      <c r="B100" s="162" t="s">
        <v>821</v>
      </c>
      <c r="C100" s="162"/>
      <c r="D100" s="162"/>
      <c r="E100" s="542">
        <v>6413778.8</v>
      </c>
      <c r="F100" s="374"/>
      <c r="G100" s="542">
        <v>6495685.54</v>
      </c>
      <c r="H100" s="300"/>
      <c r="I100" s="162" t="s">
        <v>215</v>
      </c>
      <c r="J100" s="162"/>
      <c r="K100" s="162"/>
    </row>
    <row r="101" spans="1:11" ht="24" customHeight="1">
      <c r="A101" s="162"/>
      <c r="B101" s="162" t="s">
        <v>822</v>
      </c>
      <c r="C101" s="162"/>
      <c r="D101" s="162"/>
      <c r="E101" s="542">
        <v>1836946</v>
      </c>
      <c r="F101" s="374"/>
      <c r="G101" s="542">
        <v>1518638</v>
      </c>
      <c r="H101" s="300"/>
      <c r="I101" s="162"/>
      <c r="J101" s="162"/>
      <c r="K101" s="162"/>
    </row>
    <row r="102" spans="1:11" ht="24" customHeight="1">
      <c r="A102" s="162"/>
      <c r="B102" s="162" t="s">
        <v>780</v>
      </c>
      <c r="C102" s="162"/>
      <c r="D102" s="162"/>
      <c r="E102" s="542">
        <v>9481060.02</v>
      </c>
      <c r="F102" s="374"/>
      <c r="G102" s="542">
        <v>64892347.12</v>
      </c>
      <c r="H102" s="300"/>
      <c r="I102" s="162" t="s">
        <v>216</v>
      </c>
      <c r="J102" s="162"/>
      <c r="K102" s="162"/>
    </row>
    <row r="103" spans="1:11" ht="24" customHeight="1">
      <c r="A103" s="162"/>
      <c r="B103" s="162"/>
      <c r="C103" s="162"/>
      <c r="D103" s="162"/>
      <c r="F103" s="374"/>
      <c r="G103" s="370"/>
      <c r="H103" s="300"/>
      <c r="I103" s="162" t="s">
        <v>217</v>
      </c>
      <c r="J103" s="162"/>
      <c r="K103" s="162"/>
    </row>
    <row r="104" spans="1:11" ht="24" customHeight="1">
      <c r="A104" s="162"/>
      <c r="B104" s="162" t="s">
        <v>512</v>
      </c>
      <c r="C104" s="162"/>
      <c r="D104" s="162"/>
      <c r="E104" s="542">
        <v>247292.48</v>
      </c>
      <c r="F104" s="374"/>
      <c r="G104" s="542">
        <v>84100</v>
      </c>
      <c r="H104" s="300"/>
      <c r="I104" s="162" t="s">
        <v>523</v>
      </c>
      <c r="J104" s="162"/>
      <c r="K104" s="162"/>
    </row>
    <row r="105" spans="1:11" ht="24" customHeight="1">
      <c r="A105" s="162"/>
      <c r="B105" s="162"/>
      <c r="C105" s="162"/>
      <c r="D105" s="162"/>
      <c r="F105" s="374"/>
      <c r="G105" s="590"/>
      <c r="H105" s="300"/>
      <c r="I105" s="162" t="s">
        <v>524</v>
      </c>
      <c r="J105" s="162"/>
      <c r="K105" s="162"/>
    </row>
    <row r="106" spans="1:11" ht="24" customHeight="1">
      <c r="A106" s="162"/>
      <c r="B106" s="162" t="s">
        <v>823</v>
      </c>
      <c r="C106" s="162"/>
      <c r="D106" s="162"/>
      <c r="E106" s="542">
        <v>17962408.72</v>
      </c>
      <c r="F106" s="374"/>
      <c r="G106" s="542">
        <v>14486123.8</v>
      </c>
      <c r="H106" s="300"/>
      <c r="I106" s="162" t="s">
        <v>218</v>
      </c>
      <c r="J106" s="162"/>
      <c r="K106" s="162"/>
    </row>
    <row r="107" spans="1:11" ht="24" customHeight="1">
      <c r="A107" s="162"/>
      <c r="B107" s="162" t="s">
        <v>824</v>
      </c>
      <c r="C107" s="162"/>
      <c r="D107" s="162"/>
      <c r="E107" s="542">
        <v>227150.3</v>
      </c>
      <c r="F107" s="374"/>
      <c r="G107" s="542">
        <v>2161580.53</v>
      </c>
      <c r="H107" s="300"/>
      <c r="I107" s="162" t="s">
        <v>219</v>
      </c>
      <c r="J107" s="162"/>
      <c r="K107" s="162"/>
    </row>
    <row r="108" spans="1:11" ht="24" customHeight="1">
      <c r="A108" s="162"/>
      <c r="B108" s="162"/>
      <c r="C108" s="162"/>
      <c r="D108" s="162"/>
      <c r="E108" s="370"/>
      <c r="F108" s="374"/>
      <c r="G108" s="370"/>
      <c r="H108" s="300"/>
      <c r="I108" s="162"/>
      <c r="J108" s="162"/>
      <c r="K108" s="162"/>
    </row>
    <row r="109" ht="24" customHeight="1">
      <c r="B109" s="131" t="s">
        <v>147</v>
      </c>
    </row>
    <row r="110" ht="24" customHeight="1">
      <c r="A110" s="131" t="s">
        <v>527</v>
      </c>
    </row>
    <row r="111" ht="23.25"/>
    <row r="112" ht="24" customHeight="1" hidden="1">
      <c r="B112" s="16" t="s">
        <v>22</v>
      </c>
    </row>
    <row r="113" spans="1:11" ht="24" customHeight="1" hidden="1">
      <c r="A113" s="162"/>
      <c r="B113" s="162"/>
      <c r="C113" s="162"/>
      <c r="D113" s="162"/>
      <c r="E113" s="370"/>
      <c r="F113" s="374"/>
      <c r="G113" s="370"/>
      <c r="H113" s="300"/>
      <c r="I113" s="162"/>
      <c r="J113" s="162"/>
      <c r="K113" s="162"/>
    </row>
    <row r="114" ht="26.25" customHeight="1" hidden="1">
      <c r="K114" s="171" t="s">
        <v>779</v>
      </c>
    </row>
    <row r="115" spans="5:11" ht="26.25" customHeight="1" hidden="1">
      <c r="E115" s="814"/>
      <c r="F115" s="814"/>
      <c r="G115" s="814"/>
      <c r="I115" s="814" t="s">
        <v>560</v>
      </c>
      <c r="J115" s="814"/>
      <c r="K115" s="814"/>
    </row>
    <row r="116" spans="4:11" s="163" customFormat="1" ht="26.25" customHeight="1" hidden="1">
      <c r="D116" s="174"/>
      <c r="E116" s="814"/>
      <c r="F116" s="814"/>
      <c r="G116" s="814"/>
      <c r="I116" s="814" t="s">
        <v>566</v>
      </c>
      <c r="J116" s="814"/>
      <c r="K116" s="814"/>
    </row>
    <row r="117" spans="4:11" s="163" customFormat="1" ht="26.25" customHeight="1" hidden="1">
      <c r="D117" s="174"/>
      <c r="E117" s="814"/>
      <c r="F117" s="814"/>
      <c r="G117" s="814"/>
      <c r="I117" s="814" t="s">
        <v>422</v>
      </c>
      <c r="J117" s="814"/>
      <c r="K117" s="814"/>
    </row>
    <row r="118" spans="4:11" s="163" customFormat="1" ht="26.25" customHeight="1" hidden="1">
      <c r="D118" s="174"/>
      <c r="E118" s="410"/>
      <c r="F118" s="410"/>
      <c r="G118" s="410"/>
      <c r="I118" s="175"/>
      <c r="J118" s="175" t="s">
        <v>579</v>
      </c>
      <c r="K118" s="175"/>
    </row>
    <row r="119" spans="4:11" s="163" customFormat="1" ht="26.25" customHeight="1" hidden="1">
      <c r="D119" s="174"/>
      <c r="E119" s="460"/>
      <c r="F119" s="165"/>
      <c r="G119" s="460"/>
      <c r="H119" s="173"/>
      <c r="I119" s="415" t="s">
        <v>1058</v>
      </c>
      <c r="J119" s="165"/>
      <c r="K119" s="415" t="s">
        <v>878</v>
      </c>
    </row>
    <row r="120" spans="5:11" ht="26.25" customHeight="1" hidden="1">
      <c r="E120" s="461"/>
      <c r="F120" s="461"/>
      <c r="G120" s="461"/>
      <c r="I120" s="163"/>
      <c r="J120" s="163"/>
      <c r="K120" s="163"/>
    </row>
    <row r="121" spans="2:12" ht="26.25" customHeight="1" hidden="1">
      <c r="B121" s="325" t="s">
        <v>362</v>
      </c>
      <c r="E121" s="499"/>
      <c r="F121" s="499"/>
      <c r="G121" s="499"/>
      <c r="H121" s="499"/>
      <c r="I121" s="659"/>
      <c r="J121" s="499"/>
      <c r="K121" s="592">
        <v>0</v>
      </c>
      <c r="L121" s="461"/>
    </row>
    <row r="122" spans="9:12" ht="27" customHeight="1">
      <c r="I122" s="461"/>
      <c r="J122" s="461"/>
      <c r="K122" s="461"/>
      <c r="L122" s="461"/>
    </row>
  </sheetData>
  <sheetProtection/>
  <mergeCells count="30">
    <mergeCell ref="I92:K92"/>
    <mergeCell ref="E91:G91"/>
    <mergeCell ref="E92:G92"/>
    <mergeCell ref="E117:G117"/>
    <mergeCell ref="I117:K117"/>
    <mergeCell ref="E115:G115"/>
    <mergeCell ref="I115:K115"/>
    <mergeCell ref="E116:G116"/>
    <mergeCell ref="I116:K116"/>
    <mergeCell ref="A86:L86"/>
    <mergeCell ref="E90:G90"/>
    <mergeCell ref="E71:G71"/>
    <mergeCell ref="E72:G72"/>
    <mergeCell ref="I72:K72"/>
    <mergeCell ref="I93:K93"/>
    <mergeCell ref="I21:K21"/>
    <mergeCell ref="A40:L40"/>
    <mergeCell ref="E45:G45"/>
    <mergeCell ref="E46:G46"/>
    <mergeCell ref="E47:G47"/>
    <mergeCell ref="I48:K48"/>
    <mergeCell ref="I47:K47"/>
    <mergeCell ref="E70:G70"/>
    <mergeCell ref="I73:K73"/>
    <mergeCell ref="E19:G19"/>
    <mergeCell ref="E20:G20"/>
    <mergeCell ref="A1:L1"/>
    <mergeCell ref="I9:K9"/>
    <mergeCell ref="I11:K11"/>
    <mergeCell ref="E18:G18"/>
  </mergeCells>
  <printOptions/>
  <pageMargins left="0.6692913385826772" right="0.2755905511811024" top="0.5905511811023623" bottom="0.31496062992125984" header="0.2362204724409449" footer="0.1968503937007874"/>
  <pageSetup horizontalDpi="600" verticalDpi="600" orientation="portrait" paperSize="9" scale="79" r:id="rId2"/>
  <rowBreaks count="2" manualBreakCount="2">
    <brk id="39" max="11" man="1"/>
    <brk id="85" max="11" man="1"/>
  </rowBreaks>
  <drawing r:id="rId1"/>
</worksheet>
</file>

<file path=xl/worksheets/sheet11.xml><?xml version="1.0" encoding="utf-8"?>
<worksheet xmlns="http://schemas.openxmlformats.org/spreadsheetml/2006/main" xmlns:r="http://schemas.openxmlformats.org/officeDocument/2006/relationships">
  <dimension ref="A1:S48"/>
  <sheetViews>
    <sheetView zoomScale="106" zoomScaleNormal="106" zoomScaleSheetLayoutView="80" zoomScalePageLayoutView="0" workbookViewId="0" topLeftCell="A1">
      <selection activeCell="L6" sqref="L6"/>
    </sheetView>
  </sheetViews>
  <sheetFormatPr defaultColWidth="9.140625" defaultRowHeight="24" customHeight="1"/>
  <cols>
    <col min="1" max="1" width="25.7109375" style="303" customWidth="1"/>
    <col min="2" max="2" width="16.140625" style="303" customWidth="1"/>
    <col min="3" max="3" width="0.85546875" style="303" customWidth="1"/>
    <col min="4" max="4" width="14.421875" style="303" customWidth="1"/>
    <col min="5" max="5" width="0.85546875" style="303" customWidth="1"/>
    <col min="6" max="6" width="14.421875" style="303" customWidth="1"/>
    <col min="7" max="7" width="0.85546875" style="303" customWidth="1"/>
    <col min="8" max="8" width="14.421875" style="303" customWidth="1"/>
    <col min="9" max="9" width="0.85546875" style="303" customWidth="1"/>
    <col min="10" max="10" width="14.421875" style="303" customWidth="1"/>
    <col min="11" max="11" width="0.85546875" style="303" customWidth="1"/>
    <col min="12" max="12" width="14.421875" style="303" customWidth="1"/>
    <col min="13" max="13" width="0.85546875" style="303" customWidth="1"/>
    <col min="14" max="14" width="14.421875" style="303" customWidth="1"/>
    <col min="15" max="15" width="1.28515625" style="303" customWidth="1"/>
    <col min="16" max="16" width="14.421875" style="303" customWidth="1"/>
    <col min="17" max="17" width="1.1484375" style="303" customWidth="1"/>
    <col min="18" max="18" width="14.421875" style="303" customWidth="1"/>
    <col min="19" max="19" width="1.57421875" style="303" customWidth="1"/>
    <col min="20" max="16384" width="9.140625" style="303" customWidth="1"/>
  </cols>
  <sheetData>
    <row r="1" spans="1:19" ht="25.5" customHeight="1">
      <c r="A1" s="819" t="s">
        <v>159</v>
      </c>
      <c r="B1" s="819"/>
      <c r="C1" s="819"/>
      <c r="D1" s="819"/>
      <c r="E1" s="819"/>
      <c r="F1" s="819"/>
      <c r="G1" s="819"/>
      <c r="H1" s="819"/>
      <c r="I1" s="819"/>
      <c r="J1" s="819"/>
      <c r="K1" s="819"/>
      <c r="L1" s="819"/>
      <c r="M1" s="819"/>
      <c r="N1" s="819"/>
      <c r="O1" s="819"/>
      <c r="P1" s="819"/>
      <c r="Q1" s="819"/>
      <c r="R1" s="819"/>
      <c r="S1" s="345"/>
    </row>
    <row r="2" spans="1:19" ht="10.5" customHeight="1">
      <c r="A2" s="462"/>
      <c r="B2" s="462"/>
      <c r="C2" s="462"/>
      <c r="D2" s="462"/>
      <c r="E2" s="462"/>
      <c r="F2" s="462"/>
      <c r="G2" s="462"/>
      <c r="H2" s="462"/>
      <c r="I2" s="462"/>
      <c r="J2" s="462"/>
      <c r="K2" s="462"/>
      <c r="L2" s="462"/>
      <c r="M2" s="462"/>
      <c r="N2" s="462"/>
      <c r="O2" s="462"/>
      <c r="P2" s="462"/>
      <c r="Q2" s="462"/>
      <c r="R2" s="462"/>
      <c r="S2" s="345"/>
    </row>
    <row r="3" ht="25.5" customHeight="1">
      <c r="A3" s="304" t="s">
        <v>1029</v>
      </c>
    </row>
    <row r="4" spans="1:18" ht="25.5" customHeight="1">
      <c r="A4" s="481" t="s">
        <v>1046</v>
      </c>
      <c r="B4" s="481"/>
      <c r="C4" s="7"/>
      <c r="D4" s="7"/>
      <c r="E4" s="7"/>
      <c r="F4" s="699"/>
      <c r="G4" s="7"/>
      <c r="H4" s="7"/>
      <c r="I4" s="700"/>
      <c r="J4" s="701"/>
      <c r="K4" s="701"/>
      <c r="L4" s="701"/>
      <c r="M4" s="701"/>
      <c r="N4" s="701"/>
      <c r="O4" s="701"/>
      <c r="P4" s="701"/>
      <c r="Q4" s="701"/>
      <c r="R4" s="701"/>
    </row>
    <row r="5" spans="1:18" ht="25.5" customHeight="1">
      <c r="A5" s="481" t="s">
        <v>1047</v>
      </c>
      <c r="B5" s="481"/>
      <c r="C5" s="7"/>
      <c r="D5" s="7"/>
      <c r="E5" s="7"/>
      <c r="F5" s="699"/>
      <c r="G5" s="7"/>
      <c r="H5" s="7"/>
      <c r="I5" s="700"/>
      <c r="J5" s="701"/>
      <c r="K5" s="701"/>
      <c r="L5" s="701"/>
      <c r="M5" s="701"/>
      <c r="N5" s="701"/>
      <c r="O5" s="701"/>
      <c r="P5" s="701"/>
      <c r="Q5" s="701"/>
      <c r="R5" s="701"/>
    </row>
    <row r="6" spans="1:18" ht="25.5" customHeight="1">
      <c r="A6" s="481" t="s">
        <v>1044</v>
      </c>
      <c r="B6" s="481"/>
      <c r="C6" s="7"/>
      <c r="D6" s="7"/>
      <c r="E6" s="7"/>
      <c r="F6" s="699"/>
      <c r="G6" s="7"/>
      <c r="H6" s="7"/>
      <c r="I6" s="700"/>
      <c r="J6" s="701"/>
      <c r="K6" s="701"/>
      <c r="L6" s="701"/>
      <c r="M6" s="701"/>
      <c r="N6" s="701"/>
      <c r="O6" s="701"/>
      <c r="P6" s="701"/>
      <c r="Q6" s="701"/>
      <c r="R6" s="701"/>
    </row>
    <row r="7" spans="1:18" ht="25.5" customHeight="1">
      <c r="A7" s="481" t="s">
        <v>1045</v>
      </c>
      <c r="B7" s="481"/>
      <c r="C7" s="7"/>
      <c r="D7" s="7"/>
      <c r="E7" s="7"/>
      <c r="F7" s="699"/>
      <c r="G7" s="7"/>
      <c r="H7" s="7"/>
      <c r="I7" s="700"/>
      <c r="J7" s="701"/>
      <c r="K7" s="701"/>
      <c r="L7" s="701"/>
      <c r="M7" s="701"/>
      <c r="N7" s="701"/>
      <c r="O7" s="701"/>
      <c r="P7" s="701"/>
      <c r="Q7" s="701"/>
      <c r="R7" s="701"/>
    </row>
    <row r="8" ht="25.5" customHeight="1">
      <c r="A8" s="303" t="s">
        <v>23</v>
      </c>
    </row>
    <row r="9" spans="10:19" ht="22.5" customHeight="1">
      <c r="J9" s="345"/>
      <c r="R9" s="346" t="s">
        <v>1048</v>
      </c>
      <c r="S9" s="346"/>
    </row>
    <row r="10" spans="4:19" ht="25.5" customHeight="1">
      <c r="D10" s="347" t="s">
        <v>720</v>
      </c>
      <c r="E10" s="347"/>
      <c r="F10" s="347"/>
      <c r="H10" s="347" t="s">
        <v>619</v>
      </c>
      <c r="I10" s="347"/>
      <c r="J10" s="347"/>
      <c r="L10" s="347" t="s">
        <v>796</v>
      </c>
      <c r="M10" s="347"/>
      <c r="N10" s="347"/>
      <c r="P10" s="347" t="s">
        <v>738</v>
      </c>
      <c r="Q10" s="347"/>
      <c r="R10" s="347"/>
      <c r="S10" s="348"/>
    </row>
    <row r="11" spans="4:19" ht="25.5" customHeight="1">
      <c r="D11" s="705">
        <v>2015</v>
      </c>
      <c r="E11" s="464"/>
      <c r="F11" s="705">
        <v>2014</v>
      </c>
      <c r="G11" s="465"/>
      <c r="H11" s="705">
        <v>2015</v>
      </c>
      <c r="I11" s="464"/>
      <c r="J11" s="463">
        <v>2014</v>
      </c>
      <c r="K11" s="465"/>
      <c r="L11" s="705">
        <v>2015</v>
      </c>
      <c r="M11" s="464"/>
      <c r="N11" s="705">
        <v>2014</v>
      </c>
      <c r="O11" s="465"/>
      <c r="P11" s="705">
        <v>2015</v>
      </c>
      <c r="Q11" s="464"/>
      <c r="R11" s="705">
        <v>2014</v>
      </c>
      <c r="S11" s="464"/>
    </row>
    <row r="12" spans="4:19" ht="25.5" customHeight="1">
      <c r="D12" s="463"/>
      <c r="E12" s="464"/>
      <c r="F12" s="466"/>
      <c r="G12" s="465"/>
      <c r="H12" s="463"/>
      <c r="I12" s="464"/>
      <c r="J12" s="466"/>
      <c r="K12" s="465"/>
      <c r="L12" s="463"/>
      <c r="M12" s="464"/>
      <c r="N12" s="463"/>
      <c r="O12" s="465"/>
      <c r="P12" s="463"/>
      <c r="Q12" s="464"/>
      <c r="R12" s="463"/>
      <c r="S12" s="464"/>
    </row>
    <row r="13" spans="1:18" ht="25.5" customHeight="1">
      <c r="A13" s="303" t="s">
        <v>797</v>
      </c>
      <c r="D13" s="691">
        <v>324805</v>
      </c>
      <c r="E13" s="691"/>
      <c r="F13" s="691">
        <v>266482</v>
      </c>
      <c r="G13" s="691"/>
      <c r="H13" s="691">
        <v>578819</v>
      </c>
      <c r="I13" s="691"/>
      <c r="J13" s="691">
        <v>600180</v>
      </c>
      <c r="K13" s="691"/>
      <c r="L13" s="682">
        <v>20000</v>
      </c>
      <c r="M13" s="691"/>
      <c r="N13" s="682">
        <v>7140</v>
      </c>
      <c r="O13" s="691"/>
      <c r="P13" s="691">
        <f>D13+H13+L13</f>
        <v>923624</v>
      </c>
      <c r="Q13" s="691"/>
      <c r="R13" s="691">
        <f>F13+J13+N13</f>
        <v>873802</v>
      </c>
    </row>
    <row r="14" spans="1:19" ht="25.5" customHeight="1">
      <c r="A14" s="303" t="s">
        <v>798</v>
      </c>
      <c r="D14" s="683">
        <v>-18083</v>
      </c>
      <c r="E14" s="680"/>
      <c r="F14" s="683">
        <v>-3384</v>
      </c>
      <c r="G14" s="680"/>
      <c r="H14" s="683">
        <f>-510683-1668</f>
        <v>-512351</v>
      </c>
      <c r="I14" s="680"/>
      <c r="J14" s="683">
        <f>-542421+1362</f>
        <v>-541059</v>
      </c>
      <c r="K14" s="680"/>
      <c r="L14" s="683">
        <v>-8100</v>
      </c>
      <c r="M14" s="680"/>
      <c r="N14" s="683">
        <v>-494</v>
      </c>
      <c r="O14" s="680"/>
      <c r="P14" s="683">
        <f>D14+H14+L14</f>
        <v>-538534</v>
      </c>
      <c r="Q14" s="680"/>
      <c r="R14" s="683">
        <f>F14+J14+N14</f>
        <v>-544937</v>
      </c>
      <c r="S14" s="467"/>
    </row>
    <row r="15" spans="1:18" ht="25.5" customHeight="1">
      <c r="A15" s="303" t="s">
        <v>799</v>
      </c>
      <c r="D15" s="684">
        <f>SUM(D13:D14)</f>
        <v>306722</v>
      </c>
      <c r="E15" s="691"/>
      <c r="F15" s="691">
        <f>+F13+F14</f>
        <v>263098</v>
      </c>
      <c r="G15" s="691"/>
      <c r="H15" s="684">
        <f>SUM(H13:H14)</f>
        <v>66468</v>
      </c>
      <c r="I15" s="691"/>
      <c r="J15" s="691">
        <f>+J13+J14</f>
        <v>59121</v>
      </c>
      <c r="K15" s="691"/>
      <c r="L15" s="689">
        <f>SUM(L13:L14)</f>
        <v>11900</v>
      </c>
      <c r="M15" s="691"/>
      <c r="N15" s="682">
        <f>SUM(N13:N14)</f>
        <v>6646</v>
      </c>
      <c r="O15" s="691"/>
      <c r="P15" s="684">
        <f>D15+H15+L15</f>
        <v>385090</v>
      </c>
      <c r="Q15" s="691"/>
      <c r="R15" s="691">
        <f>+R13+R14</f>
        <v>328865</v>
      </c>
    </row>
    <row r="16" spans="1:19" ht="25.5" customHeight="1">
      <c r="A16" s="303" t="s">
        <v>800</v>
      </c>
      <c r="D16" s="574"/>
      <c r="E16" s="574"/>
      <c r="F16" s="574"/>
      <c r="G16" s="574"/>
      <c r="H16" s="574"/>
      <c r="I16" s="574"/>
      <c r="J16" s="574"/>
      <c r="K16" s="574"/>
      <c r="L16" s="574"/>
      <c r="M16" s="574"/>
      <c r="N16" s="574"/>
      <c r="O16" s="574"/>
      <c r="P16" s="691">
        <f>-130531+1668</f>
        <v>-128863</v>
      </c>
      <c r="Q16" s="691"/>
      <c r="R16" s="691">
        <f>-105371+-1362</f>
        <v>-106733</v>
      </c>
      <c r="S16" s="468"/>
    </row>
    <row r="17" spans="1:19" ht="25.5" customHeight="1">
      <c r="A17" s="303" t="s">
        <v>801</v>
      </c>
      <c r="D17" s="574"/>
      <c r="E17" s="574"/>
      <c r="F17" s="574"/>
      <c r="G17" s="574"/>
      <c r="H17" s="574"/>
      <c r="I17" s="574"/>
      <c r="J17" s="574"/>
      <c r="K17" s="574"/>
      <c r="L17" s="574"/>
      <c r="M17" s="574"/>
      <c r="N17" s="574"/>
      <c r="O17" s="574"/>
      <c r="P17" s="691">
        <v>-13192</v>
      </c>
      <c r="Q17" s="691"/>
      <c r="R17" s="691">
        <v>-16091</v>
      </c>
      <c r="S17" s="468"/>
    </row>
    <row r="18" spans="1:19" ht="25.5" customHeight="1">
      <c r="A18" s="303" t="s">
        <v>365</v>
      </c>
      <c r="D18" s="574"/>
      <c r="E18" s="574"/>
      <c r="F18" s="574"/>
      <c r="G18" s="574"/>
      <c r="H18" s="574"/>
      <c r="I18" s="574"/>
      <c r="J18" s="574"/>
      <c r="K18" s="574"/>
      <c r="L18" s="574"/>
      <c r="M18" s="574"/>
      <c r="N18" s="574"/>
      <c r="O18" s="574"/>
      <c r="P18" s="691">
        <v>6136</v>
      </c>
      <c r="Q18" s="691"/>
      <c r="R18" s="691">
        <v>-2358</v>
      </c>
      <c r="S18" s="468"/>
    </row>
    <row r="19" spans="1:18" ht="25.5" customHeight="1" thickBot="1">
      <c r="A19" s="303" t="s">
        <v>826</v>
      </c>
      <c r="D19" s="574"/>
      <c r="E19" s="574"/>
      <c r="F19" s="574"/>
      <c r="G19" s="574"/>
      <c r="H19" s="574"/>
      <c r="I19" s="574"/>
      <c r="J19" s="574"/>
      <c r="K19" s="574"/>
      <c r="L19" s="574"/>
      <c r="M19" s="574"/>
      <c r="N19" s="574"/>
      <c r="O19" s="574"/>
      <c r="P19" s="690">
        <f>SUM(P15:P18)</f>
        <v>249171</v>
      </c>
      <c r="Q19" s="680"/>
      <c r="R19" s="690">
        <f>SUM(R15:R18)</f>
        <v>203683</v>
      </c>
    </row>
    <row r="20" spans="1:18" ht="25.5" customHeight="1" thickTop="1">
      <c r="A20" s="303" t="s">
        <v>825</v>
      </c>
      <c r="B20" s="737"/>
      <c r="C20" s="691"/>
      <c r="D20" s="574">
        <v>256548</v>
      </c>
      <c r="E20" s="574"/>
      <c r="F20" s="574">
        <v>216100</v>
      </c>
      <c r="G20" s="574"/>
      <c r="H20" s="574">
        <v>754093</v>
      </c>
      <c r="I20" s="574"/>
      <c r="J20" s="574">
        <v>738333</v>
      </c>
      <c r="K20" s="574"/>
      <c r="L20" s="574">
        <v>185020</v>
      </c>
      <c r="M20" s="691"/>
      <c r="N20" s="691">
        <v>199812</v>
      </c>
      <c r="O20" s="691"/>
      <c r="P20" s="681">
        <f>+D20+H20+L20</f>
        <v>1195661</v>
      </c>
      <c r="Q20" s="680"/>
      <c r="R20" s="680">
        <f>+F20+J20+N20</f>
        <v>1154245</v>
      </c>
    </row>
    <row r="21" spans="1:18" ht="25.5" customHeight="1">
      <c r="A21" s="303" t="s">
        <v>802</v>
      </c>
      <c r="D21" s="691"/>
      <c r="E21" s="574"/>
      <c r="F21" s="574"/>
      <c r="G21" s="574"/>
      <c r="H21" s="691"/>
      <c r="I21" s="574"/>
      <c r="J21" s="574"/>
      <c r="K21" s="574"/>
      <c r="L21" s="691"/>
      <c r="M21" s="574"/>
      <c r="N21" s="574"/>
      <c r="O21" s="574"/>
      <c r="P21" s="680">
        <v>20850713</v>
      </c>
      <c r="Q21" s="680"/>
      <c r="R21" s="680">
        <v>19281207</v>
      </c>
    </row>
    <row r="22" spans="1:19" ht="25.5" customHeight="1" thickBot="1">
      <c r="A22" s="303" t="s">
        <v>803</v>
      </c>
      <c r="D22" s="691"/>
      <c r="E22" s="574"/>
      <c r="F22" s="574"/>
      <c r="G22" s="574"/>
      <c r="H22" s="691"/>
      <c r="I22" s="574"/>
      <c r="J22" s="574"/>
      <c r="K22" s="574"/>
      <c r="L22" s="691"/>
      <c r="M22" s="574"/>
      <c r="N22" s="574"/>
      <c r="O22" s="574"/>
      <c r="P22" s="690">
        <f>SUM(P20:P21)</f>
        <v>22046374</v>
      </c>
      <c r="Q22" s="680"/>
      <c r="R22" s="690">
        <f>SUM(R20:R21)</f>
        <v>20435452</v>
      </c>
      <c r="S22" s="465"/>
    </row>
    <row r="23" spans="1:18" ht="25.5" customHeight="1" thickTop="1">
      <c r="A23" s="303" t="s">
        <v>612</v>
      </c>
      <c r="D23" s="691">
        <v>600</v>
      </c>
      <c r="E23" s="691"/>
      <c r="F23" s="691">
        <v>600</v>
      </c>
      <c r="G23" s="691"/>
      <c r="H23" s="691">
        <v>283103</v>
      </c>
      <c r="I23" s="691"/>
      <c r="J23" s="691">
        <v>277936</v>
      </c>
      <c r="K23" s="691"/>
      <c r="L23" s="691">
        <v>76017</v>
      </c>
      <c r="M23" s="691"/>
      <c r="N23" s="691">
        <v>29740</v>
      </c>
      <c r="O23" s="691"/>
      <c r="P23" s="681">
        <f>+D23+H23+L23</f>
        <v>359720</v>
      </c>
      <c r="Q23" s="680"/>
      <c r="R23" s="680">
        <f>+F23+J23+N23</f>
        <v>308276</v>
      </c>
    </row>
    <row r="24" spans="1:18" ht="25.5" customHeight="1">
      <c r="A24" s="303" t="s">
        <v>613</v>
      </c>
      <c r="D24" s="574"/>
      <c r="E24" s="574"/>
      <c r="F24" s="574"/>
      <c r="G24" s="574"/>
      <c r="H24" s="574"/>
      <c r="I24" s="574"/>
      <c r="J24" s="574"/>
      <c r="K24" s="574"/>
      <c r="L24" s="574"/>
      <c r="M24" s="574"/>
      <c r="N24" s="574"/>
      <c r="O24" s="574"/>
      <c r="P24" s="680">
        <v>2301152</v>
      </c>
      <c r="Q24" s="680"/>
      <c r="R24" s="695">
        <v>2352712</v>
      </c>
    </row>
    <row r="25" spans="1:18" ht="25.5" customHeight="1" thickBot="1">
      <c r="A25" s="303" t="s">
        <v>614</v>
      </c>
      <c r="D25" s="574"/>
      <c r="E25" s="574"/>
      <c r="F25" s="574"/>
      <c r="G25" s="574"/>
      <c r="H25" s="574"/>
      <c r="I25" s="574"/>
      <c r="J25" s="574"/>
      <c r="K25" s="574"/>
      <c r="L25" s="574"/>
      <c r="M25" s="574"/>
      <c r="N25" s="574"/>
      <c r="O25" s="574"/>
      <c r="P25" s="690">
        <f>SUM(P23:P24)</f>
        <v>2660872</v>
      </c>
      <c r="Q25" s="680"/>
      <c r="R25" s="690">
        <f>SUM(R23:R24)</f>
        <v>2660988</v>
      </c>
    </row>
    <row r="26" spans="4:18" ht="25.5" customHeight="1" thickTop="1">
      <c r="D26" s="574"/>
      <c r="E26" s="574"/>
      <c r="F26" s="574"/>
      <c r="G26" s="574"/>
      <c r="H26" s="574"/>
      <c r="I26" s="574"/>
      <c r="J26" s="574"/>
      <c r="K26" s="574"/>
      <c r="L26" s="574"/>
      <c r="M26" s="574"/>
      <c r="N26" s="574"/>
      <c r="O26" s="574"/>
      <c r="P26" s="691"/>
      <c r="Q26" s="680"/>
      <c r="R26" s="691"/>
    </row>
    <row r="27" spans="1:19" ht="24" customHeight="1">
      <c r="A27" s="819" t="s">
        <v>1011</v>
      </c>
      <c r="B27" s="819"/>
      <c r="C27" s="819"/>
      <c r="D27" s="819"/>
      <c r="E27" s="819"/>
      <c r="F27" s="819"/>
      <c r="G27" s="819"/>
      <c r="H27" s="819"/>
      <c r="I27" s="819"/>
      <c r="J27" s="819"/>
      <c r="K27" s="819"/>
      <c r="L27" s="819"/>
      <c r="M27" s="819"/>
      <c r="N27" s="819"/>
      <c r="O27" s="819"/>
      <c r="P27" s="819"/>
      <c r="Q27" s="819"/>
      <c r="R27" s="819"/>
      <c r="S27" s="345"/>
    </row>
    <row r="28" spans="1:19" ht="24" customHeight="1">
      <c r="A28" s="462"/>
      <c r="B28" s="462"/>
      <c r="C28" s="462"/>
      <c r="D28" s="462"/>
      <c r="E28" s="462"/>
      <c r="F28" s="462"/>
      <c r="G28" s="462"/>
      <c r="H28" s="462"/>
      <c r="I28" s="462"/>
      <c r="J28" s="462"/>
      <c r="K28" s="462"/>
      <c r="L28" s="462"/>
      <c r="M28" s="462"/>
      <c r="N28" s="462"/>
      <c r="O28" s="462"/>
      <c r="P28" s="462"/>
      <c r="Q28" s="462"/>
      <c r="R28" s="462"/>
      <c r="S28" s="345"/>
    </row>
    <row r="29" ht="24" customHeight="1">
      <c r="A29" s="304" t="s">
        <v>1030</v>
      </c>
    </row>
    <row r="30" ht="24" customHeight="1">
      <c r="A30" s="303" t="s">
        <v>24</v>
      </c>
    </row>
    <row r="31" ht="24" customHeight="1">
      <c r="A31" s="303" t="s">
        <v>483</v>
      </c>
    </row>
    <row r="32" spans="10:19" ht="24" customHeight="1">
      <c r="J32" s="345"/>
      <c r="R32" s="346" t="s">
        <v>1048</v>
      </c>
      <c r="S32" s="346"/>
    </row>
    <row r="33" spans="4:19" ht="24" customHeight="1">
      <c r="D33" s="347" t="s">
        <v>720</v>
      </c>
      <c r="E33" s="347"/>
      <c r="F33" s="347"/>
      <c r="H33" s="347" t="s">
        <v>619</v>
      </c>
      <c r="I33" s="347"/>
      <c r="J33" s="347"/>
      <c r="L33" s="347" t="s">
        <v>796</v>
      </c>
      <c r="M33" s="347"/>
      <c r="N33" s="347"/>
      <c r="P33" s="347" t="s">
        <v>738</v>
      </c>
      <c r="Q33" s="347"/>
      <c r="R33" s="347"/>
      <c r="S33" s="348"/>
    </row>
    <row r="34" spans="4:19" ht="24" customHeight="1">
      <c r="D34" s="705">
        <v>2015</v>
      </c>
      <c r="E34" s="464"/>
      <c r="F34" s="705">
        <v>2014</v>
      </c>
      <c r="G34" s="465"/>
      <c r="H34" s="705">
        <v>2015</v>
      </c>
      <c r="I34" s="464"/>
      <c r="J34" s="705">
        <v>2014</v>
      </c>
      <c r="K34" s="465"/>
      <c r="L34" s="705">
        <v>2015</v>
      </c>
      <c r="M34" s="464"/>
      <c r="N34" s="705">
        <v>2014</v>
      </c>
      <c r="O34" s="465"/>
      <c r="P34" s="705">
        <v>2015</v>
      </c>
      <c r="Q34" s="464"/>
      <c r="R34" s="705">
        <v>2014</v>
      </c>
      <c r="S34" s="463"/>
    </row>
    <row r="35" spans="4:19" ht="25.5" customHeight="1">
      <c r="D35" s="463"/>
      <c r="E35" s="464"/>
      <c r="F35" s="463"/>
      <c r="G35" s="465"/>
      <c r="H35" s="463"/>
      <c r="I35" s="464"/>
      <c r="J35" s="463"/>
      <c r="K35" s="465"/>
      <c r="L35" s="463"/>
      <c r="M35" s="464"/>
      <c r="N35" s="466"/>
      <c r="O35" s="465"/>
      <c r="P35" s="466"/>
      <c r="Q35" s="464"/>
      <c r="R35" s="463"/>
      <c r="S35" s="464"/>
    </row>
    <row r="36" spans="1:18" ht="24" customHeight="1">
      <c r="A36" s="303" t="s">
        <v>797</v>
      </c>
      <c r="D36" s="691">
        <v>78678</v>
      </c>
      <c r="E36" s="691"/>
      <c r="F36" s="691">
        <v>48252</v>
      </c>
      <c r="G36" s="691"/>
      <c r="H36" s="691">
        <v>578819</v>
      </c>
      <c r="I36" s="691"/>
      <c r="J36" s="691">
        <v>600180</v>
      </c>
      <c r="K36" s="691"/>
      <c r="L36" s="682">
        <v>20000</v>
      </c>
      <c r="M36" s="691"/>
      <c r="N36" s="682">
        <v>7140</v>
      </c>
      <c r="O36" s="691"/>
      <c r="P36" s="691">
        <f>D36+H36+L36</f>
        <v>677497</v>
      </c>
      <c r="Q36" s="685"/>
      <c r="R36" s="685">
        <f>F36+J36+N36</f>
        <v>655572</v>
      </c>
    </row>
    <row r="37" spans="1:19" ht="24" customHeight="1">
      <c r="A37" s="303" t="s">
        <v>798</v>
      </c>
      <c r="D37" s="683">
        <v>0</v>
      </c>
      <c r="E37" s="691"/>
      <c r="F37" s="683">
        <v>0</v>
      </c>
      <c r="G37" s="691"/>
      <c r="H37" s="683">
        <f>-510683-1668</f>
        <v>-512351</v>
      </c>
      <c r="I37" s="691"/>
      <c r="J37" s="683">
        <f>-542421+1362</f>
        <v>-541059</v>
      </c>
      <c r="K37" s="691"/>
      <c r="L37" s="683">
        <v>-8100</v>
      </c>
      <c r="M37" s="691"/>
      <c r="N37" s="683">
        <v>-494</v>
      </c>
      <c r="O37" s="691"/>
      <c r="P37" s="683">
        <f>D37+H37+L37</f>
        <v>-520451</v>
      </c>
      <c r="Q37" s="685"/>
      <c r="R37" s="686">
        <f>F37+J37+N37</f>
        <v>-541553</v>
      </c>
      <c r="S37" s="467"/>
    </row>
    <row r="38" spans="1:18" ht="24" customHeight="1">
      <c r="A38" s="303" t="s">
        <v>799</v>
      </c>
      <c r="D38" s="691">
        <f>SUM(D36:D37)</f>
        <v>78678</v>
      </c>
      <c r="E38" s="691"/>
      <c r="F38" s="691">
        <f>+F36+F37</f>
        <v>48252</v>
      </c>
      <c r="G38" s="691"/>
      <c r="H38" s="691">
        <f>SUM(H36:H37)</f>
        <v>66468</v>
      </c>
      <c r="I38" s="691"/>
      <c r="J38" s="691">
        <f>+J36+J37</f>
        <v>59121</v>
      </c>
      <c r="K38" s="691"/>
      <c r="L38" s="682">
        <f>SUM(L36:L37)</f>
        <v>11900</v>
      </c>
      <c r="M38" s="691"/>
      <c r="N38" s="682">
        <f>SUM(N36:N37)</f>
        <v>6646</v>
      </c>
      <c r="O38" s="691"/>
      <c r="P38" s="685">
        <f>SUM(P36:P37)</f>
        <v>157046</v>
      </c>
      <c r="Q38" s="685"/>
      <c r="R38" s="685">
        <f>SUM(R36:R37)</f>
        <v>114019</v>
      </c>
    </row>
    <row r="39" spans="1:19" ht="24" customHeight="1">
      <c r="A39" s="303" t="s">
        <v>800</v>
      </c>
      <c r="D39" s="691"/>
      <c r="E39" s="691"/>
      <c r="F39" s="691"/>
      <c r="G39" s="691"/>
      <c r="H39" s="691"/>
      <c r="I39" s="691"/>
      <c r="J39" s="691"/>
      <c r="K39" s="691"/>
      <c r="L39" s="691"/>
      <c r="M39" s="691"/>
      <c r="N39" s="691"/>
      <c r="O39" s="691"/>
      <c r="P39" s="691">
        <f>-130531+1668</f>
        <v>-128863</v>
      </c>
      <c r="Q39" s="685"/>
      <c r="R39" s="691">
        <f>-105371+-1362</f>
        <v>-106733</v>
      </c>
      <c r="S39" s="468"/>
    </row>
    <row r="40" spans="1:19" ht="24" customHeight="1">
      <c r="A40" s="303" t="s">
        <v>801</v>
      </c>
      <c r="D40" s="691"/>
      <c r="E40" s="691"/>
      <c r="F40" s="691"/>
      <c r="G40" s="691"/>
      <c r="H40" s="691"/>
      <c r="I40" s="691"/>
      <c r="J40" s="691"/>
      <c r="K40" s="691"/>
      <c r="L40" s="691"/>
      <c r="M40" s="691"/>
      <c r="N40" s="691"/>
      <c r="O40" s="691"/>
      <c r="P40" s="691">
        <v>-13192</v>
      </c>
      <c r="Q40" s="685"/>
      <c r="R40" s="691">
        <v>-16091</v>
      </c>
      <c r="S40" s="468"/>
    </row>
    <row r="41" spans="1:19" ht="24" customHeight="1">
      <c r="A41" s="303" t="s">
        <v>365</v>
      </c>
      <c r="D41" s="691"/>
      <c r="E41" s="691"/>
      <c r="F41" s="691"/>
      <c r="G41" s="691"/>
      <c r="H41" s="691"/>
      <c r="I41" s="691"/>
      <c r="J41" s="691"/>
      <c r="K41" s="691"/>
      <c r="L41" s="691"/>
      <c r="M41" s="691"/>
      <c r="N41" s="691"/>
      <c r="O41" s="691"/>
      <c r="P41" s="691">
        <v>6136.38</v>
      </c>
      <c r="Q41" s="685"/>
      <c r="R41" s="691">
        <v>-2358</v>
      </c>
      <c r="S41" s="468"/>
    </row>
    <row r="42" spans="1:18" ht="24" customHeight="1" thickBot="1">
      <c r="A42" s="303" t="s">
        <v>1043</v>
      </c>
      <c r="D42" s="691"/>
      <c r="E42" s="691"/>
      <c r="F42" s="691"/>
      <c r="G42" s="691"/>
      <c r="H42" s="691"/>
      <c r="I42" s="691"/>
      <c r="J42" s="691"/>
      <c r="K42" s="691"/>
      <c r="L42" s="691"/>
      <c r="M42" s="691"/>
      <c r="N42" s="691"/>
      <c r="O42" s="680"/>
      <c r="P42" s="687">
        <f>SUM(P38:P41)</f>
        <v>21127.38</v>
      </c>
      <c r="Q42" s="688"/>
      <c r="R42" s="687">
        <f>SUM(R38:R41)</f>
        <v>-11163</v>
      </c>
    </row>
    <row r="43" spans="1:18" ht="24" customHeight="1" thickTop="1">
      <c r="A43" s="303" t="s">
        <v>825</v>
      </c>
      <c r="D43" s="691">
        <v>256548</v>
      </c>
      <c r="E43" s="691"/>
      <c r="F43" s="691">
        <v>216100</v>
      </c>
      <c r="G43" s="691"/>
      <c r="H43" s="691">
        <v>754093</v>
      </c>
      <c r="I43" s="691"/>
      <c r="J43" s="691">
        <v>738333</v>
      </c>
      <c r="K43" s="691"/>
      <c r="L43" s="691">
        <v>185020</v>
      </c>
      <c r="M43" s="691"/>
      <c r="N43" s="691">
        <v>199812</v>
      </c>
      <c r="O43" s="691"/>
      <c r="P43" s="691">
        <f>D43+H43+L43</f>
        <v>1195661</v>
      </c>
      <c r="Q43" s="685"/>
      <c r="R43" s="685">
        <f>F43+J43+N43</f>
        <v>1154245</v>
      </c>
    </row>
    <row r="44" spans="1:18" ht="24" customHeight="1">
      <c r="A44" s="303" t="s">
        <v>802</v>
      </c>
      <c r="D44" s="691"/>
      <c r="E44" s="691"/>
      <c r="F44" s="691"/>
      <c r="G44" s="691"/>
      <c r="H44" s="691"/>
      <c r="I44" s="691"/>
      <c r="J44" s="691"/>
      <c r="K44" s="691"/>
      <c r="L44" s="691"/>
      <c r="M44" s="691"/>
      <c r="N44" s="691"/>
      <c r="O44" s="680"/>
      <c r="P44" s="685">
        <v>9689776</v>
      </c>
      <c r="Q44" s="685"/>
      <c r="R44" s="685">
        <v>9079203</v>
      </c>
    </row>
    <row r="45" spans="1:19" ht="24" customHeight="1" thickBot="1">
      <c r="A45" s="303" t="s">
        <v>803</v>
      </c>
      <c r="D45" s="691"/>
      <c r="E45" s="691"/>
      <c r="F45" s="691"/>
      <c r="G45" s="691"/>
      <c r="H45" s="691"/>
      <c r="I45" s="691"/>
      <c r="J45" s="691"/>
      <c r="K45" s="691"/>
      <c r="L45" s="691"/>
      <c r="M45" s="691"/>
      <c r="N45" s="691"/>
      <c r="O45" s="680"/>
      <c r="P45" s="687">
        <f>SUM(P43:P44)</f>
        <v>10885437</v>
      </c>
      <c r="Q45" s="688"/>
      <c r="R45" s="687">
        <f>SUM(R43:R44)</f>
        <v>10233448</v>
      </c>
      <c r="S45" s="465"/>
    </row>
    <row r="46" spans="1:18" ht="24" customHeight="1" thickTop="1">
      <c r="A46" s="303" t="s">
        <v>612</v>
      </c>
      <c r="D46" s="691">
        <v>600</v>
      </c>
      <c r="E46" s="691"/>
      <c r="F46" s="691">
        <v>600</v>
      </c>
      <c r="G46" s="691"/>
      <c r="H46" s="691">
        <v>283103</v>
      </c>
      <c r="I46" s="691"/>
      <c r="J46" s="691">
        <v>277936</v>
      </c>
      <c r="K46" s="691"/>
      <c r="L46" s="691">
        <v>76017</v>
      </c>
      <c r="M46" s="691"/>
      <c r="N46" s="691">
        <v>29740</v>
      </c>
      <c r="O46" s="691"/>
      <c r="P46" s="691">
        <f>D46+H46+L46</f>
        <v>359720</v>
      </c>
      <c r="Q46" s="685"/>
      <c r="R46" s="685">
        <f>F46+J46+N46</f>
        <v>308276</v>
      </c>
    </row>
    <row r="47" spans="1:18" ht="24" customHeight="1">
      <c r="A47" s="303" t="s">
        <v>613</v>
      </c>
      <c r="D47" s="691"/>
      <c r="E47" s="691"/>
      <c r="F47" s="691"/>
      <c r="G47" s="691"/>
      <c r="H47" s="691"/>
      <c r="I47" s="691"/>
      <c r="J47" s="691"/>
      <c r="K47" s="691"/>
      <c r="L47" s="691"/>
      <c r="M47" s="691"/>
      <c r="N47" s="691"/>
      <c r="O47" s="680"/>
      <c r="P47" s="685">
        <v>2301152</v>
      </c>
      <c r="Q47" s="685"/>
      <c r="R47" s="685">
        <v>2352712</v>
      </c>
    </row>
    <row r="48" spans="1:19" ht="24" customHeight="1" thickBot="1">
      <c r="A48" s="303" t="s">
        <v>614</v>
      </c>
      <c r="D48" s="680"/>
      <c r="E48" s="680"/>
      <c r="F48" s="680"/>
      <c r="G48" s="680"/>
      <c r="H48" s="680"/>
      <c r="I48" s="680"/>
      <c r="J48" s="680"/>
      <c r="K48" s="680"/>
      <c r="L48" s="680"/>
      <c r="M48" s="680"/>
      <c r="N48" s="680"/>
      <c r="O48" s="680"/>
      <c r="P48" s="690">
        <f>SUM(P46:P47)</f>
        <v>2660872</v>
      </c>
      <c r="Q48" s="688"/>
      <c r="R48" s="687">
        <f>SUM(R46:R47)</f>
        <v>2660988</v>
      </c>
      <c r="S48" s="242"/>
    </row>
    <row r="49" ht="24" customHeight="1" thickTop="1"/>
  </sheetData>
  <sheetProtection/>
  <mergeCells count="2">
    <mergeCell ref="A1:R1"/>
    <mergeCell ref="A27:R27"/>
  </mergeCells>
  <printOptions horizontalCentered="1"/>
  <pageMargins left="0.4724409448818898" right="0.15748031496062992" top="0.6299212598425197" bottom="0.4330708661417323" header="0.1968503937007874" footer="0.15748031496062992"/>
  <pageSetup horizontalDpi="600" verticalDpi="600" orientation="landscape" paperSize="9" scale="85" r:id="rId1"/>
  <rowBreaks count="1" manualBreakCount="1">
    <brk id="26" max="22" man="1"/>
  </rowBreaks>
</worksheet>
</file>

<file path=xl/worksheets/sheet12.xml><?xml version="1.0" encoding="utf-8"?>
<worksheet xmlns="http://schemas.openxmlformats.org/spreadsheetml/2006/main" xmlns:r="http://schemas.openxmlformats.org/officeDocument/2006/relationships">
  <dimension ref="A1:K35"/>
  <sheetViews>
    <sheetView zoomScale="95" zoomScaleNormal="95" zoomScaleSheetLayoutView="100" zoomScalePageLayoutView="0" workbookViewId="0" topLeftCell="A1">
      <selection activeCell="G22" sqref="G22"/>
    </sheetView>
  </sheetViews>
  <sheetFormatPr defaultColWidth="9.140625" defaultRowHeight="25.5" customHeight="1"/>
  <cols>
    <col min="1" max="1" width="7.7109375" style="131" customWidth="1"/>
    <col min="2" max="4" width="9.140625" style="131" customWidth="1"/>
    <col min="5" max="5" width="11.421875" style="131" customWidth="1"/>
    <col min="6" max="6" width="0.9921875" style="131" customWidth="1"/>
    <col min="7" max="7" width="17.28125" style="131" customWidth="1"/>
    <col min="8" max="8" width="0.85546875" style="131" customWidth="1"/>
    <col min="9" max="9" width="17.28125" style="131" customWidth="1"/>
    <col min="10" max="10" width="0.9921875" style="131" customWidth="1"/>
    <col min="11" max="11" width="17.28125" style="131" customWidth="1"/>
    <col min="12" max="12" width="4.00390625" style="131" customWidth="1"/>
    <col min="13" max="16384" width="9.140625" style="131" customWidth="1"/>
  </cols>
  <sheetData>
    <row r="1" spans="1:11" ht="25.5" customHeight="1">
      <c r="A1" s="815" t="s">
        <v>160</v>
      </c>
      <c r="B1" s="815"/>
      <c r="C1" s="815"/>
      <c r="D1" s="815"/>
      <c r="E1" s="815"/>
      <c r="F1" s="815"/>
      <c r="G1" s="815"/>
      <c r="H1" s="815"/>
      <c r="I1" s="815"/>
      <c r="J1" s="815"/>
      <c r="K1" s="815"/>
    </row>
    <row r="2" spans="1:11" ht="25.5" customHeight="1">
      <c r="A2" s="455"/>
      <c r="B2" s="455"/>
      <c r="C2" s="455"/>
      <c r="D2" s="455"/>
      <c r="E2" s="455"/>
      <c r="F2" s="455"/>
      <c r="G2" s="455"/>
      <c r="H2" s="455"/>
      <c r="I2" s="455"/>
      <c r="J2" s="455"/>
      <c r="K2" s="455"/>
    </row>
    <row r="3" s="163" customFormat="1" ht="25.5" customHeight="1">
      <c r="A3" s="519" t="s">
        <v>1031</v>
      </c>
    </row>
    <row r="4" s="163" customFormat="1" ht="25.5" customHeight="1">
      <c r="A4" s="163" t="s">
        <v>1032</v>
      </c>
    </row>
    <row r="5" s="163" customFormat="1" ht="25.5" customHeight="1">
      <c r="B5" s="163" t="s">
        <v>490</v>
      </c>
    </row>
    <row r="6" s="163" customFormat="1" ht="25.5" customHeight="1">
      <c r="A6" s="163" t="s">
        <v>363</v>
      </c>
    </row>
    <row r="7" s="163" customFormat="1" ht="25.5" customHeight="1">
      <c r="A7" s="163" t="s">
        <v>1033</v>
      </c>
    </row>
    <row r="8" s="163" customFormat="1" ht="25.5" customHeight="1">
      <c r="B8" s="163" t="s">
        <v>754</v>
      </c>
    </row>
    <row r="9" spans="1:11" s="163" customFormat="1" ht="25.5" customHeight="1">
      <c r="A9" s="163" t="s">
        <v>1034</v>
      </c>
      <c r="K9" s="520"/>
    </row>
    <row r="10" s="163" customFormat="1" ht="25.5" customHeight="1">
      <c r="B10" s="163" t="s">
        <v>476</v>
      </c>
    </row>
    <row r="11" s="163" customFormat="1" ht="25.5" customHeight="1">
      <c r="A11" s="163" t="s">
        <v>322</v>
      </c>
    </row>
    <row r="12" s="163" customFormat="1" ht="25.5" customHeight="1">
      <c r="A12" s="163" t="s">
        <v>1035</v>
      </c>
    </row>
    <row r="13" spans="1:2" s="163" customFormat="1" ht="25.5" customHeight="1">
      <c r="A13" s="163" t="s">
        <v>496</v>
      </c>
      <c r="B13" s="163" t="s">
        <v>477</v>
      </c>
    </row>
    <row r="14" s="163" customFormat="1" ht="25.5" customHeight="1">
      <c r="A14" s="163" t="s">
        <v>1056</v>
      </c>
    </row>
    <row r="15" s="163" customFormat="1" ht="25.5" customHeight="1">
      <c r="A15" s="163" t="s">
        <v>1057</v>
      </c>
    </row>
    <row r="16" s="163" customFormat="1" ht="25.5" customHeight="1">
      <c r="A16" s="163" t="s">
        <v>1036</v>
      </c>
    </row>
    <row r="17" s="163" customFormat="1" ht="25.5" customHeight="1">
      <c r="B17" s="163" t="s">
        <v>491</v>
      </c>
    </row>
    <row r="18" s="163" customFormat="1" ht="25.5" customHeight="1">
      <c r="A18" s="163" t="s">
        <v>323</v>
      </c>
    </row>
    <row r="19" s="163" customFormat="1" ht="25.5" customHeight="1">
      <c r="A19" s="163" t="s">
        <v>324</v>
      </c>
    </row>
    <row r="20" s="163" customFormat="1" ht="25.5" customHeight="1">
      <c r="A20" s="163" t="s">
        <v>1037</v>
      </c>
    </row>
    <row r="21" s="163" customFormat="1" ht="25.5" customHeight="1">
      <c r="B21" s="163" t="s">
        <v>364</v>
      </c>
    </row>
    <row r="22" s="163" customFormat="1" ht="25.5" customHeight="1">
      <c r="A22" s="163" t="s">
        <v>325</v>
      </c>
    </row>
    <row r="23" s="163" customFormat="1" ht="25.5" customHeight="1">
      <c r="A23" s="163" t="s">
        <v>326</v>
      </c>
    </row>
    <row r="24" s="280" customFormat="1" ht="23.25"/>
    <row r="25" spans="1:7" s="608" customFormat="1" ht="23.25">
      <c r="A25" s="793" t="s">
        <v>190</v>
      </c>
      <c r="B25" s="607"/>
      <c r="C25" s="607"/>
      <c r="D25" s="607"/>
      <c r="E25" s="607"/>
      <c r="F25" s="607"/>
      <c r="G25" s="607"/>
    </row>
    <row r="26" spans="1:11" s="607" customFormat="1" ht="23.25">
      <c r="A26" s="280"/>
      <c r="B26" s="280" t="s">
        <v>148</v>
      </c>
      <c r="C26" s="280"/>
      <c r="D26" s="280"/>
      <c r="E26" s="280"/>
      <c r="F26" s="280"/>
      <c r="G26" s="280"/>
      <c r="H26" s="280"/>
      <c r="I26" s="280"/>
      <c r="J26" s="280"/>
      <c r="K26" s="280"/>
    </row>
    <row r="27" spans="1:11" s="607" customFormat="1" ht="23.25">
      <c r="A27" s="280" t="s">
        <v>149</v>
      </c>
      <c r="B27" s="280"/>
      <c r="C27" s="280"/>
      <c r="D27" s="280"/>
      <c r="E27" s="280"/>
      <c r="F27" s="280"/>
      <c r="G27" s="280"/>
      <c r="H27" s="280"/>
      <c r="I27" s="280"/>
      <c r="J27" s="280"/>
      <c r="K27" s="280"/>
    </row>
    <row r="28" spans="1:11" s="607" customFormat="1" ht="23.25">
      <c r="A28" s="280" t="s">
        <v>150</v>
      </c>
      <c r="B28" s="280"/>
      <c r="C28" s="280"/>
      <c r="D28" s="280"/>
      <c r="E28" s="280"/>
      <c r="F28" s="280"/>
      <c r="G28" s="280"/>
      <c r="H28" s="280"/>
      <c r="I28" s="280"/>
      <c r="J28" s="280"/>
      <c r="K28" s="280"/>
    </row>
    <row r="29" spans="1:11" s="609" customFormat="1" ht="23.25">
      <c r="A29" s="280" t="s">
        <v>151</v>
      </c>
      <c r="B29" s="280"/>
      <c r="C29" s="280"/>
      <c r="D29" s="280"/>
      <c r="E29" s="280"/>
      <c r="F29" s="280"/>
      <c r="G29" s="280"/>
      <c r="H29" s="280"/>
      <c r="I29" s="280"/>
      <c r="J29" s="280"/>
      <c r="K29" s="280"/>
    </row>
    <row r="30" spans="1:11" s="609" customFormat="1" ht="23.25">
      <c r="A30" s="280" t="s">
        <v>187</v>
      </c>
      <c r="B30" s="280"/>
      <c r="C30" s="280"/>
      <c r="D30" s="280"/>
      <c r="E30" s="280"/>
      <c r="F30" s="280"/>
      <c r="G30" s="280"/>
      <c r="H30" s="280"/>
      <c r="I30" s="280"/>
      <c r="J30" s="280"/>
      <c r="K30" s="280"/>
    </row>
    <row r="31" spans="1:11" s="609" customFormat="1" ht="23.25">
      <c r="A31" s="280" t="s">
        <v>188</v>
      </c>
      <c r="B31" s="280"/>
      <c r="C31" s="280"/>
      <c r="D31" s="280"/>
      <c r="E31" s="280"/>
      <c r="F31" s="280"/>
      <c r="G31" s="280"/>
      <c r="H31" s="280"/>
      <c r="I31" s="280"/>
      <c r="J31" s="280"/>
      <c r="K31" s="280"/>
    </row>
    <row r="32" spans="1:11" s="609" customFormat="1" ht="23.25">
      <c r="A32" s="280"/>
      <c r="B32" s="280"/>
      <c r="C32" s="280"/>
      <c r="D32" s="280"/>
      <c r="E32" s="280"/>
      <c r="F32" s="280"/>
      <c r="G32" s="280"/>
      <c r="H32" s="280"/>
      <c r="I32" s="280"/>
      <c r="J32" s="280"/>
      <c r="K32" s="280"/>
    </row>
    <row r="33" s="280" customFormat="1" ht="21" customHeight="1">
      <c r="A33" s="281" t="s">
        <v>1038</v>
      </c>
    </row>
    <row r="34" s="280" customFormat="1" ht="21" customHeight="1">
      <c r="B34" s="280" t="s">
        <v>257</v>
      </c>
    </row>
    <row r="35" s="280" customFormat="1" ht="21" customHeight="1">
      <c r="A35" s="280" t="s">
        <v>164</v>
      </c>
    </row>
  </sheetData>
  <sheetProtection/>
  <mergeCells count="1">
    <mergeCell ref="A1:K1"/>
  </mergeCells>
  <printOptions/>
  <pageMargins left="0.79" right="0.07874015748031496" top="0.62" bottom="0.45" header="0.15748031496062992"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1">
      <selection activeCell="A86" sqref="A86"/>
    </sheetView>
  </sheetViews>
  <sheetFormatPr defaultColWidth="9.140625" defaultRowHeight="24" customHeight="1"/>
  <cols>
    <col min="1" max="6" width="9.140625" style="162" customWidth="1"/>
    <col min="7" max="7" width="9.140625" style="244" customWidth="1"/>
    <col min="8" max="8" width="18.7109375" style="162" customWidth="1"/>
    <col min="9" max="9" width="2.7109375" style="162" customWidth="1"/>
    <col min="10" max="10" width="18.7109375" style="162" customWidth="1"/>
    <col min="11" max="11" width="2.8515625" style="162" customWidth="1"/>
    <col min="12" max="12" width="9.140625" style="162" customWidth="1"/>
    <col min="13" max="20" width="0" style="162" hidden="1" customWidth="1"/>
    <col min="21" max="41" width="9.140625" style="162" customWidth="1"/>
    <col min="42" max="42" width="9.28125" style="162" customWidth="1"/>
    <col min="43" max="16384" width="9.140625" style="162" customWidth="1"/>
  </cols>
  <sheetData>
    <row r="1" spans="1:11" s="394" customFormat="1" ht="24.75" customHeight="1">
      <c r="A1" s="797" t="s">
        <v>154</v>
      </c>
      <c r="B1" s="798"/>
      <c r="C1" s="798"/>
      <c r="D1" s="798"/>
      <c r="E1" s="798"/>
      <c r="F1" s="798"/>
      <c r="G1" s="798"/>
      <c r="H1" s="798"/>
      <c r="I1" s="798"/>
      <c r="J1" s="798"/>
      <c r="K1" s="798"/>
    </row>
    <row r="2" spans="1:11" s="394" customFormat="1" ht="23.25">
      <c r="A2" s="412"/>
      <c r="B2" s="411"/>
      <c r="C2" s="411"/>
      <c r="D2" s="411"/>
      <c r="E2" s="411"/>
      <c r="F2" s="411"/>
      <c r="G2" s="411"/>
      <c r="H2" s="411"/>
      <c r="I2" s="411"/>
      <c r="J2" s="411"/>
      <c r="K2" s="411"/>
    </row>
    <row r="3" spans="1:11" s="180" customFormat="1" ht="23.25">
      <c r="A3" s="4" t="s">
        <v>883</v>
      </c>
      <c r="B3" s="5"/>
      <c r="C3" s="5"/>
      <c r="D3" s="5"/>
      <c r="E3" s="5"/>
      <c r="F3" s="5"/>
      <c r="G3" s="51"/>
      <c r="H3" s="51"/>
      <c r="I3" s="8"/>
      <c r="J3" s="8"/>
      <c r="K3" s="8"/>
    </row>
    <row r="4" spans="2:11" s="180" customFormat="1" ht="23.25">
      <c r="B4" s="5" t="s">
        <v>242</v>
      </c>
      <c r="C4" s="5"/>
      <c r="D4" s="5"/>
      <c r="E4" s="5"/>
      <c r="F4" s="5"/>
      <c r="G4" s="51"/>
      <c r="H4" s="51"/>
      <c r="I4" s="8"/>
      <c r="J4" s="8"/>
      <c r="K4" s="8"/>
    </row>
    <row r="5" spans="1:10" s="180" customFormat="1" ht="23.25">
      <c r="A5" s="5"/>
      <c r="B5" s="5"/>
      <c r="C5" s="5"/>
      <c r="D5" s="5"/>
      <c r="E5" s="5"/>
      <c r="F5" s="5"/>
      <c r="G5" s="51"/>
      <c r="H5" s="487"/>
      <c r="I5" s="487"/>
      <c r="J5" s="488" t="s">
        <v>779</v>
      </c>
    </row>
    <row r="6" spans="1:10" s="180" customFormat="1" ht="23.25">
      <c r="A6" s="5"/>
      <c r="B6" s="5"/>
      <c r="C6" s="5"/>
      <c r="D6" s="5"/>
      <c r="E6" s="5"/>
      <c r="F6" s="5"/>
      <c r="G6" s="51"/>
      <c r="H6" s="489"/>
      <c r="I6" s="490" t="s">
        <v>755</v>
      </c>
      <c r="J6" s="490"/>
    </row>
    <row r="7" spans="1:10" s="180" customFormat="1" ht="23.25">
      <c r="A7" s="5"/>
      <c r="B7" s="5"/>
      <c r="C7" s="5"/>
      <c r="D7" s="5"/>
      <c r="E7" s="5"/>
      <c r="F7" s="5"/>
      <c r="G7" s="51"/>
      <c r="H7" s="489"/>
      <c r="I7" s="490" t="s">
        <v>353</v>
      </c>
      <c r="J7" s="490"/>
    </row>
    <row r="8" spans="1:10" s="180" customFormat="1" ht="23.25">
      <c r="A8" s="5"/>
      <c r="B8" s="5"/>
      <c r="C8" s="5"/>
      <c r="D8" s="5"/>
      <c r="E8" s="5"/>
      <c r="F8" s="5"/>
      <c r="G8" s="51"/>
      <c r="H8" s="491"/>
      <c r="I8" s="492" t="s">
        <v>583</v>
      </c>
      <c r="J8" s="493"/>
    </row>
    <row r="9" spans="7:10" s="177" customFormat="1" ht="23.25">
      <c r="G9" s="51"/>
      <c r="H9" s="540" t="s">
        <v>1058</v>
      </c>
      <c r="J9" s="330" t="s">
        <v>1059</v>
      </c>
    </row>
    <row r="10" spans="2:10" s="177" customFormat="1" ht="23.25">
      <c r="B10" s="177" t="s">
        <v>243</v>
      </c>
      <c r="G10" s="51"/>
      <c r="H10" s="612">
        <v>1436850.2199999997</v>
      </c>
      <c r="I10" s="282"/>
      <c r="J10" s="398">
        <v>1514307.8</v>
      </c>
    </row>
    <row r="11" spans="2:10" s="177" customFormat="1" ht="23.25">
      <c r="B11" s="177" t="s">
        <v>244</v>
      </c>
      <c r="G11" s="51"/>
      <c r="H11" s="612">
        <v>2584797.9499999997</v>
      </c>
      <c r="I11" s="282"/>
      <c r="J11" s="398">
        <v>3540463.12</v>
      </c>
    </row>
    <row r="12" spans="2:10" s="177" customFormat="1" ht="23.25">
      <c r="B12" s="177" t="s">
        <v>245</v>
      </c>
      <c r="G12" s="51"/>
      <c r="H12" s="613">
        <v>85583198.47999999</v>
      </c>
      <c r="I12" s="282"/>
      <c r="J12" s="339">
        <v>76147464.09</v>
      </c>
    </row>
    <row r="13" spans="3:10" s="177" customFormat="1" ht="24" thickBot="1">
      <c r="C13" s="177" t="s">
        <v>738</v>
      </c>
      <c r="G13" s="51"/>
      <c r="H13" s="284">
        <f>SUM(H10:H12)</f>
        <v>89604846.64999999</v>
      </c>
      <c r="I13" s="283"/>
      <c r="J13" s="284">
        <f>SUM(J10:J12)</f>
        <v>81202235.01</v>
      </c>
    </row>
    <row r="14" spans="7:10" s="177" customFormat="1" ht="24" thickTop="1">
      <c r="G14" s="51"/>
      <c r="H14" s="335"/>
      <c r="I14" s="283"/>
      <c r="J14" s="335"/>
    </row>
    <row r="15" spans="1:14" s="178" customFormat="1" ht="27" customHeight="1">
      <c r="A15" s="327" t="s">
        <v>885</v>
      </c>
      <c r="B15" s="270"/>
      <c r="C15" s="270"/>
      <c r="D15" s="270"/>
      <c r="E15" s="270"/>
      <c r="F15" s="270"/>
      <c r="G15" s="270"/>
      <c r="H15" s="270"/>
      <c r="I15" s="270"/>
      <c r="J15" s="270"/>
      <c r="K15" s="272"/>
      <c r="N15" s="179"/>
    </row>
    <row r="16" spans="1:14" s="178" customFormat="1" ht="27" customHeight="1">
      <c r="A16" s="327"/>
      <c r="B16" s="245" t="s">
        <v>1060</v>
      </c>
      <c r="C16" s="245"/>
      <c r="D16" s="245"/>
      <c r="E16" s="245"/>
      <c r="F16" s="245"/>
      <c r="G16" s="245"/>
      <c r="H16" s="245"/>
      <c r="I16" s="245"/>
      <c r="J16" s="245"/>
      <c r="K16" s="272"/>
      <c r="N16" s="179"/>
    </row>
    <row r="17" spans="1:14" s="178" customFormat="1" ht="27" customHeight="1">
      <c r="A17" s="327"/>
      <c r="B17" s="270"/>
      <c r="C17" s="270"/>
      <c r="D17" s="270"/>
      <c r="E17" s="270"/>
      <c r="F17" s="270"/>
      <c r="G17" s="270"/>
      <c r="H17" s="270"/>
      <c r="I17" s="270"/>
      <c r="J17" s="488" t="s">
        <v>779</v>
      </c>
      <c r="K17" s="272"/>
      <c r="N17" s="179"/>
    </row>
    <row r="18" spans="1:10" s="180" customFormat="1" ht="23.25">
      <c r="A18" s="5"/>
      <c r="B18" s="5"/>
      <c r="C18" s="5"/>
      <c r="D18" s="5"/>
      <c r="E18" s="5"/>
      <c r="F18" s="5"/>
      <c r="G18" s="51"/>
      <c r="H18" s="489"/>
      <c r="I18" s="490" t="s">
        <v>755</v>
      </c>
      <c r="J18" s="490"/>
    </row>
    <row r="19" spans="1:10" s="180" customFormat="1" ht="23.25">
      <c r="A19" s="5"/>
      <c r="B19" s="5"/>
      <c r="C19" s="5"/>
      <c r="D19" s="5"/>
      <c r="E19" s="5"/>
      <c r="F19" s="5"/>
      <c r="G19" s="51"/>
      <c r="H19" s="489"/>
      <c r="I19" s="490" t="s">
        <v>353</v>
      </c>
      <c r="J19" s="490"/>
    </row>
    <row r="20" spans="1:10" s="180" customFormat="1" ht="23.25">
      <c r="A20" s="5"/>
      <c r="B20" s="5"/>
      <c r="C20" s="5"/>
      <c r="D20" s="5"/>
      <c r="E20" s="5"/>
      <c r="F20" s="5"/>
      <c r="G20" s="51"/>
      <c r="H20" s="491"/>
      <c r="I20" s="492" t="s">
        <v>583</v>
      </c>
      <c r="J20" s="493"/>
    </row>
    <row r="21" spans="1:14" s="178" customFormat="1" ht="27" customHeight="1">
      <c r="A21" s="327"/>
      <c r="B21" s="270"/>
      <c r="C21" s="270"/>
      <c r="D21" s="270"/>
      <c r="E21" s="270"/>
      <c r="F21" s="270"/>
      <c r="G21" s="270"/>
      <c r="H21" s="330" t="s">
        <v>1058</v>
      </c>
      <c r="I21" s="177"/>
      <c r="J21" s="330" t="s">
        <v>1059</v>
      </c>
      <c r="K21" s="272"/>
      <c r="N21" s="179"/>
    </row>
    <row r="22" spans="1:14" s="178" customFormat="1" ht="27" customHeight="1">
      <c r="A22" s="327"/>
      <c r="B22" s="340" t="s">
        <v>470</v>
      </c>
      <c r="C22" s="270"/>
      <c r="D22" s="270"/>
      <c r="E22" s="270"/>
      <c r="F22" s="270"/>
      <c r="G22" s="270"/>
      <c r="H22" s="676">
        <f>242266072.03+163.29</f>
        <v>242266235.32</v>
      </c>
      <c r="I22" s="407"/>
      <c r="J22" s="507">
        <v>218973536.53</v>
      </c>
      <c r="K22" s="272"/>
      <c r="N22" s="179"/>
    </row>
    <row r="23" spans="1:14" s="178" customFormat="1" ht="27" customHeight="1" thickBot="1">
      <c r="A23" s="327"/>
      <c r="B23" s="340"/>
      <c r="C23" s="340" t="s">
        <v>471</v>
      </c>
      <c r="D23" s="270"/>
      <c r="E23" s="270"/>
      <c r="F23" s="270"/>
      <c r="G23" s="270"/>
      <c r="H23" s="508">
        <f>SUM(H22:H22)</f>
        <v>242266235.32</v>
      </c>
      <c r="I23" s="408"/>
      <c r="J23" s="508">
        <f>SUM(J22:J22)</f>
        <v>218973536.53</v>
      </c>
      <c r="K23" s="272"/>
      <c r="N23" s="179"/>
    </row>
    <row r="24" spans="1:14" s="178" customFormat="1" ht="17.25" customHeight="1" thickTop="1">
      <c r="A24" s="270"/>
      <c r="B24" s="270"/>
      <c r="C24" s="270"/>
      <c r="D24" s="270"/>
      <c r="E24" s="270"/>
      <c r="F24" s="270"/>
      <c r="G24" s="270"/>
      <c r="H24" s="270"/>
      <c r="I24" s="270"/>
      <c r="J24" s="270"/>
      <c r="K24" s="272"/>
      <c r="N24" s="179"/>
    </row>
    <row r="25" spans="2:10" s="181" customFormat="1" ht="27" customHeight="1">
      <c r="B25" s="177" t="s">
        <v>1061</v>
      </c>
      <c r="C25" s="177"/>
      <c r="D25" s="177"/>
      <c r="E25" s="177"/>
      <c r="F25" s="177"/>
      <c r="G25" s="51"/>
      <c r="H25" s="328"/>
      <c r="I25" s="328"/>
      <c r="J25" s="328"/>
    </row>
    <row r="26" spans="1:10" s="181" customFormat="1" ht="27" customHeight="1">
      <c r="A26" s="177" t="s">
        <v>472</v>
      </c>
      <c r="B26" s="177"/>
      <c r="C26" s="177"/>
      <c r="D26" s="177"/>
      <c r="E26" s="177"/>
      <c r="F26" s="177"/>
      <c r="G26" s="51"/>
      <c r="H26" s="328"/>
      <c r="I26" s="328"/>
      <c r="J26" s="328"/>
    </row>
    <row r="27" spans="1:10" s="180" customFormat="1" ht="27" customHeight="1">
      <c r="A27" s="5"/>
      <c r="B27" s="5"/>
      <c r="C27" s="5"/>
      <c r="D27" s="5"/>
      <c r="E27" s="5"/>
      <c r="F27" s="5"/>
      <c r="G27" s="51"/>
      <c r="H27" s="329"/>
      <c r="I27" s="329"/>
      <c r="J27" s="618" t="s">
        <v>779</v>
      </c>
    </row>
    <row r="28" spans="1:10" s="180" customFormat="1" ht="23.25">
      <c r="A28" s="5"/>
      <c r="B28" s="5"/>
      <c r="C28" s="5"/>
      <c r="D28" s="5"/>
      <c r="E28" s="5"/>
      <c r="F28" s="5"/>
      <c r="G28" s="51"/>
      <c r="H28" s="489"/>
      <c r="I28" s="490" t="s">
        <v>755</v>
      </c>
      <c r="J28" s="490"/>
    </row>
    <row r="29" spans="1:10" s="180" customFormat="1" ht="23.25">
      <c r="A29" s="5"/>
      <c r="B29" s="5"/>
      <c r="C29" s="5"/>
      <c r="D29" s="5"/>
      <c r="E29" s="5"/>
      <c r="F29" s="5"/>
      <c r="G29" s="51"/>
      <c r="H29" s="489"/>
      <c r="I29" s="490" t="s">
        <v>353</v>
      </c>
      <c r="J29" s="490"/>
    </row>
    <row r="30" spans="1:10" s="180" customFormat="1" ht="23.25">
      <c r="A30" s="5"/>
      <c r="B30" s="5"/>
      <c r="C30" s="5"/>
      <c r="D30" s="5"/>
      <c r="E30" s="5"/>
      <c r="F30" s="5"/>
      <c r="G30" s="51"/>
      <c r="H30" s="491"/>
      <c r="I30" s="492" t="s">
        <v>583</v>
      </c>
      <c r="J30" s="493"/>
    </row>
    <row r="31" spans="7:10" s="177" customFormat="1" ht="27" customHeight="1">
      <c r="G31" s="51"/>
      <c r="H31" s="330" t="s">
        <v>1058</v>
      </c>
      <c r="J31" s="330" t="s">
        <v>1059</v>
      </c>
    </row>
    <row r="32" spans="2:10" s="181" customFormat="1" ht="27" customHeight="1">
      <c r="B32" s="177" t="s">
        <v>246</v>
      </c>
      <c r="C32" s="177"/>
      <c r="D32" s="177"/>
      <c r="E32" s="177"/>
      <c r="F32" s="177"/>
      <c r="G32" s="52"/>
      <c r="H32" s="742">
        <f>232338737.54+163.29</f>
        <v>232338900.82999998</v>
      </c>
      <c r="I32" s="409"/>
      <c r="J32" s="507">
        <v>210472190.4</v>
      </c>
    </row>
    <row r="33" spans="2:10" s="181" customFormat="1" ht="27" customHeight="1">
      <c r="B33" s="177" t="s">
        <v>247</v>
      </c>
      <c r="C33" s="177"/>
      <c r="D33" s="177"/>
      <c r="E33" s="177"/>
      <c r="F33" s="177"/>
      <c r="G33" s="52"/>
      <c r="H33" s="742">
        <v>7206931.46</v>
      </c>
      <c r="I33" s="409"/>
      <c r="J33" s="507">
        <v>8159726.25</v>
      </c>
    </row>
    <row r="34" spans="2:10" s="181" customFormat="1" ht="27" customHeight="1">
      <c r="B34" s="177" t="s">
        <v>248</v>
      </c>
      <c r="C34" s="177"/>
      <c r="D34" s="177"/>
      <c r="E34" s="177"/>
      <c r="F34" s="177"/>
      <c r="G34" s="52"/>
      <c r="H34" s="743">
        <v>2441063.15</v>
      </c>
      <c r="I34" s="409"/>
      <c r="J34" s="507">
        <v>199250.45</v>
      </c>
    </row>
    <row r="35" spans="2:10" s="181" customFormat="1" ht="27" customHeight="1">
      <c r="B35" s="177" t="s">
        <v>249</v>
      </c>
      <c r="C35" s="177"/>
      <c r="D35" s="177"/>
      <c r="E35" s="177"/>
      <c r="F35" s="177"/>
      <c r="G35" s="52"/>
      <c r="H35" s="743">
        <v>220566.88</v>
      </c>
      <c r="I35" s="409"/>
      <c r="J35" s="507">
        <v>142369.43</v>
      </c>
    </row>
    <row r="36" spans="2:10" s="181" customFormat="1" ht="27" customHeight="1">
      <c r="B36" s="177" t="s">
        <v>250</v>
      </c>
      <c r="C36" s="177"/>
      <c r="D36" s="177"/>
      <c r="E36" s="177"/>
      <c r="F36" s="177"/>
      <c r="G36" s="52"/>
      <c r="H36" s="744">
        <v>58773</v>
      </c>
      <c r="I36" s="409"/>
      <c r="J36" s="509">
        <v>0</v>
      </c>
    </row>
    <row r="37" spans="2:10" s="181" customFormat="1" ht="27" customHeight="1" thickBot="1">
      <c r="B37" s="177" t="s">
        <v>470</v>
      </c>
      <c r="C37" s="177"/>
      <c r="D37" s="177"/>
      <c r="E37" s="177"/>
      <c r="F37" s="177"/>
      <c r="G37" s="52"/>
      <c r="H37" s="614">
        <f>SUM(H32:H36)</f>
        <v>242266235.32</v>
      </c>
      <c r="I37" s="409"/>
      <c r="J37" s="508">
        <f>SUM(J32:J36)</f>
        <v>218973536.53</v>
      </c>
    </row>
    <row r="38" spans="2:10" s="181" customFormat="1" ht="24.75" thickTop="1">
      <c r="B38" s="177"/>
      <c r="C38" s="177"/>
      <c r="D38" s="177"/>
      <c r="E38" s="177"/>
      <c r="F38" s="177"/>
      <c r="G38" s="52"/>
      <c r="H38" s="341"/>
      <c r="I38" s="341"/>
      <c r="J38" s="341"/>
    </row>
    <row r="39" spans="1:11" s="181" customFormat="1" ht="24">
      <c r="A39" s="797" t="s">
        <v>884</v>
      </c>
      <c r="B39" s="798"/>
      <c r="C39" s="798"/>
      <c r="D39" s="798"/>
      <c r="E39" s="798"/>
      <c r="F39" s="798"/>
      <c r="G39" s="798"/>
      <c r="H39" s="798"/>
      <c r="I39" s="798"/>
      <c r="J39" s="798"/>
      <c r="K39" s="798"/>
    </row>
    <row r="40" spans="1:11" s="181" customFormat="1" ht="24">
      <c r="A40" s="594"/>
      <c r="B40" s="593"/>
      <c r="C40" s="593"/>
      <c r="D40" s="593"/>
      <c r="E40" s="593"/>
      <c r="F40" s="593"/>
      <c r="G40" s="593"/>
      <c r="H40" s="593"/>
      <c r="I40" s="593"/>
      <c r="J40" s="593"/>
      <c r="K40" s="593"/>
    </row>
    <row r="41" spans="1:10" s="181" customFormat="1" ht="21.75" customHeight="1">
      <c r="A41" s="327" t="s">
        <v>886</v>
      </c>
      <c r="B41" s="177"/>
      <c r="C41" s="177"/>
      <c r="D41" s="177"/>
      <c r="E41" s="177"/>
      <c r="F41" s="177"/>
      <c r="G41" s="52"/>
      <c r="H41" s="341"/>
      <c r="I41" s="341"/>
      <c r="J41" s="341"/>
    </row>
    <row r="42" spans="2:10" s="181" customFormat="1" ht="24">
      <c r="B42" s="177" t="s">
        <v>1062</v>
      </c>
      <c r="C42" s="177"/>
      <c r="D42" s="177"/>
      <c r="E42" s="177"/>
      <c r="F42" s="177"/>
      <c r="G42" s="52"/>
      <c r="H42" s="341"/>
      <c r="I42" s="341"/>
      <c r="J42" s="341"/>
    </row>
    <row r="43" spans="2:10" s="181" customFormat="1" ht="20.25" customHeight="1">
      <c r="B43" s="177"/>
      <c r="C43" s="177"/>
      <c r="D43" s="177"/>
      <c r="E43" s="177"/>
      <c r="F43" s="177"/>
      <c r="G43" s="52"/>
      <c r="H43" s="329"/>
      <c r="I43" s="329"/>
      <c r="J43" s="618" t="s">
        <v>779</v>
      </c>
    </row>
    <row r="44" spans="1:10" s="180" customFormat="1" ht="18.75" customHeight="1">
      <c r="A44" s="5"/>
      <c r="B44" s="5"/>
      <c r="C44" s="5"/>
      <c r="D44" s="5"/>
      <c r="E44" s="5"/>
      <c r="F44" s="5"/>
      <c r="G44" s="51"/>
      <c r="H44" s="489"/>
      <c r="I44" s="490" t="s">
        <v>755</v>
      </c>
      <c r="J44" s="490"/>
    </row>
    <row r="45" spans="1:10" s="180" customFormat="1" ht="18" customHeight="1">
      <c r="A45" s="5"/>
      <c r="B45" s="5"/>
      <c r="C45" s="5"/>
      <c r="D45" s="5"/>
      <c r="E45" s="5"/>
      <c r="F45" s="5"/>
      <c r="G45" s="51"/>
      <c r="H45" s="489"/>
      <c r="I45" s="490" t="s">
        <v>353</v>
      </c>
      <c r="J45" s="490"/>
    </row>
    <row r="46" spans="1:10" s="180" customFormat="1" ht="19.5" customHeight="1">
      <c r="A46" s="5"/>
      <c r="B46" s="5"/>
      <c r="C46" s="5"/>
      <c r="D46" s="5"/>
      <c r="E46" s="5"/>
      <c r="F46" s="5"/>
      <c r="G46" s="51"/>
      <c r="H46" s="491"/>
      <c r="I46" s="492" t="s">
        <v>583</v>
      </c>
      <c r="J46" s="493"/>
    </row>
    <row r="47" spans="2:10" s="181" customFormat="1" ht="24">
      <c r="B47" s="177"/>
      <c r="C47" s="177"/>
      <c r="D47" s="177"/>
      <c r="E47" s="177"/>
      <c r="F47" s="177"/>
      <c r="G47" s="52"/>
      <c r="H47" s="330" t="s">
        <v>1058</v>
      </c>
      <c r="I47" s="331"/>
      <c r="J47" s="330" t="s">
        <v>1059</v>
      </c>
    </row>
    <row r="48" spans="2:10" s="181" customFormat="1" ht="24">
      <c r="B48" s="177" t="s">
        <v>473</v>
      </c>
      <c r="C48" s="177"/>
      <c r="D48" s="177"/>
      <c r="E48" s="177"/>
      <c r="F48" s="177"/>
      <c r="G48" s="52"/>
      <c r="H48" s="615">
        <f>29115399.45-163.29</f>
        <v>29115236.16</v>
      </c>
      <c r="I48" s="341"/>
      <c r="J48" s="507">
        <v>30626067.14</v>
      </c>
    </row>
    <row r="49" spans="2:10" s="181" customFormat="1" ht="24">
      <c r="B49" s="177" t="s">
        <v>484</v>
      </c>
      <c r="C49" s="177"/>
      <c r="D49" s="177"/>
      <c r="E49" s="177"/>
      <c r="F49" s="177"/>
      <c r="G49" s="52"/>
      <c r="H49" s="615">
        <f>2397801.47+3579015.31</f>
        <v>5976816.78</v>
      </c>
      <c r="I49" s="341"/>
      <c r="J49" s="509">
        <v>3133993.38</v>
      </c>
    </row>
    <row r="50" spans="2:10" s="181" customFormat="1" ht="24.75" thickBot="1">
      <c r="B50" s="177"/>
      <c r="C50" s="340" t="s">
        <v>474</v>
      </c>
      <c r="D50" s="177"/>
      <c r="E50" s="177"/>
      <c r="F50" s="177"/>
      <c r="G50" s="52"/>
      <c r="H50" s="508">
        <f>SUM(H48:H49)</f>
        <v>35092052.94</v>
      </c>
      <c r="I50" s="341"/>
      <c r="J50" s="508">
        <f>SUM(J48:J49)</f>
        <v>33760060.52</v>
      </c>
    </row>
    <row r="51" spans="2:10" s="181" customFormat="1" ht="10.5" customHeight="1" thickTop="1">
      <c r="B51" s="177"/>
      <c r="C51" s="177"/>
      <c r="D51" s="177"/>
      <c r="E51" s="177"/>
      <c r="F51" s="177"/>
      <c r="G51" s="52"/>
      <c r="H51" s="341"/>
      <c r="I51" s="341"/>
      <c r="J51" s="341"/>
    </row>
    <row r="52" spans="2:11" s="181" customFormat="1" ht="24">
      <c r="B52" s="177" t="s">
        <v>1063</v>
      </c>
      <c r="C52" s="177"/>
      <c r="D52" s="177"/>
      <c r="E52" s="177"/>
      <c r="F52" s="177"/>
      <c r="G52" s="51"/>
      <c r="H52" s="51"/>
      <c r="I52" s="8"/>
      <c r="J52" s="8"/>
      <c r="K52" s="8"/>
    </row>
    <row r="53" spans="1:10" s="180" customFormat="1" ht="19.5" customHeight="1">
      <c r="A53" s="5"/>
      <c r="B53" s="5"/>
      <c r="C53" s="5"/>
      <c r="D53" s="5"/>
      <c r="E53" s="5"/>
      <c r="F53" s="5"/>
      <c r="G53" s="51"/>
      <c r="H53" s="8"/>
      <c r="I53" s="8"/>
      <c r="J53" s="488" t="s">
        <v>779</v>
      </c>
    </row>
    <row r="54" spans="1:10" s="180" customFormat="1" ht="20.25" customHeight="1">
      <c r="A54" s="5"/>
      <c r="B54" s="5"/>
      <c r="C54" s="5"/>
      <c r="D54" s="5"/>
      <c r="E54" s="5"/>
      <c r="F54" s="5"/>
      <c r="G54" s="51"/>
      <c r="H54" s="489"/>
      <c r="I54" s="490" t="s">
        <v>755</v>
      </c>
      <c r="J54" s="490"/>
    </row>
    <row r="55" spans="1:10" s="180" customFormat="1" ht="18" customHeight="1">
      <c r="A55" s="5"/>
      <c r="B55" s="5"/>
      <c r="C55" s="5"/>
      <c r="D55" s="5"/>
      <c r="E55" s="5"/>
      <c r="F55" s="5"/>
      <c r="G55" s="51"/>
      <c r="H55" s="489"/>
      <c r="I55" s="490" t="s">
        <v>353</v>
      </c>
      <c r="J55" s="490"/>
    </row>
    <row r="56" spans="1:10" s="180" customFormat="1" ht="21" customHeight="1">
      <c r="A56" s="5"/>
      <c r="B56" s="5"/>
      <c r="C56" s="5"/>
      <c r="D56" s="5"/>
      <c r="E56" s="5"/>
      <c r="F56" s="5"/>
      <c r="G56" s="51"/>
      <c r="H56" s="491"/>
      <c r="I56" s="492" t="s">
        <v>583</v>
      </c>
      <c r="J56" s="493"/>
    </row>
    <row r="57" spans="7:10" s="177" customFormat="1" ht="23.25">
      <c r="G57" s="51"/>
      <c r="H57" s="330" t="str">
        <f>H31</f>
        <v>March 31, 2015</v>
      </c>
      <c r="I57" s="342"/>
      <c r="J57" s="182" t="str">
        <f>+J31</f>
        <v>December 31, 2014</v>
      </c>
    </row>
    <row r="58" spans="2:10" s="181" customFormat="1" ht="24">
      <c r="B58" s="177" t="s">
        <v>246</v>
      </c>
      <c r="C58" s="177"/>
      <c r="D58" s="177"/>
      <c r="E58" s="177"/>
      <c r="F58" s="177"/>
      <c r="G58" s="52"/>
      <c r="H58" s="616">
        <f>26698126.88-163.29</f>
        <v>26697963.59</v>
      </c>
      <c r="I58" s="285"/>
      <c r="J58" s="707">
        <v>29549099.55</v>
      </c>
    </row>
    <row r="59" spans="2:10" s="181" customFormat="1" ht="24">
      <c r="B59" s="177" t="s">
        <v>247</v>
      </c>
      <c r="C59" s="177"/>
      <c r="D59" s="177"/>
      <c r="E59" s="177"/>
      <c r="F59" s="177"/>
      <c r="G59" s="52"/>
      <c r="H59" s="616">
        <v>1649837.91</v>
      </c>
      <c r="I59" s="285"/>
      <c r="J59" s="707">
        <v>40457.65</v>
      </c>
    </row>
    <row r="60" spans="2:10" s="181" customFormat="1" ht="24">
      <c r="B60" s="177" t="s">
        <v>248</v>
      </c>
      <c r="C60" s="177"/>
      <c r="D60" s="177"/>
      <c r="E60" s="177"/>
      <c r="F60" s="177"/>
      <c r="G60" s="52"/>
      <c r="H60" s="617">
        <v>219845.48</v>
      </c>
      <c r="I60" s="285"/>
      <c r="J60" s="617">
        <v>1036509.94</v>
      </c>
    </row>
    <row r="61" spans="2:10" s="181" customFormat="1" ht="24">
      <c r="B61" s="177" t="s">
        <v>249</v>
      </c>
      <c r="C61" s="177"/>
      <c r="D61" s="177"/>
      <c r="E61" s="177"/>
      <c r="F61" s="177"/>
      <c r="G61" s="52"/>
      <c r="H61" s="617">
        <v>784589.18</v>
      </c>
      <c r="I61" s="285"/>
      <c r="J61" s="617">
        <v>1220000</v>
      </c>
    </row>
    <row r="62" spans="2:10" s="181" customFormat="1" ht="24">
      <c r="B62" s="177" t="s">
        <v>1064</v>
      </c>
      <c r="C62" s="177"/>
      <c r="D62" s="177"/>
      <c r="E62" s="177"/>
      <c r="F62" s="177"/>
      <c r="G62" s="52"/>
      <c r="H62" s="708">
        <v>1283000</v>
      </c>
      <c r="I62" s="285"/>
      <c r="J62" s="708">
        <v>300000</v>
      </c>
    </row>
    <row r="63" spans="2:10" s="181" customFormat="1" ht="24">
      <c r="B63" s="6" t="s">
        <v>738</v>
      </c>
      <c r="C63" s="177"/>
      <c r="D63" s="177"/>
      <c r="E63" s="177"/>
      <c r="F63" s="177"/>
      <c r="G63" s="52"/>
      <c r="H63" s="617">
        <f>SUM(H58:H62)</f>
        <v>30635236.16</v>
      </c>
      <c r="I63" s="285"/>
      <c r="J63" s="507">
        <f>SUM(J58:J62)</f>
        <v>32146067.14</v>
      </c>
    </row>
    <row r="64" spans="2:10" s="181" customFormat="1" ht="24">
      <c r="B64" s="706" t="s">
        <v>1065</v>
      </c>
      <c r="C64" s="177"/>
      <c r="D64" s="177"/>
      <c r="E64" s="177"/>
      <c r="F64" s="177"/>
      <c r="G64" s="52"/>
      <c r="H64" s="617">
        <v>-1520000</v>
      </c>
      <c r="I64" s="285"/>
      <c r="J64" s="617">
        <v>-1520000</v>
      </c>
    </row>
    <row r="65" spans="2:10" s="336" customFormat="1" ht="24.75" thickBot="1">
      <c r="B65" s="6" t="s">
        <v>475</v>
      </c>
      <c r="C65" s="6"/>
      <c r="D65" s="6"/>
      <c r="E65" s="6"/>
      <c r="F65" s="6"/>
      <c r="G65" s="52"/>
      <c r="H65" s="508">
        <f>SUM(H63:H64)</f>
        <v>29115236.16</v>
      </c>
      <c r="I65" s="343"/>
      <c r="J65" s="508">
        <f>SUM(J63:J64)</f>
        <v>30626067.14</v>
      </c>
    </row>
    <row r="66" spans="2:10" s="336" customFormat="1" ht="7.5" customHeight="1" thickTop="1">
      <c r="B66" s="6"/>
      <c r="C66" s="6"/>
      <c r="D66" s="6"/>
      <c r="E66" s="6"/>
      <c r="F66" s="6"/>
      <c r="G66" s="52"/>
      <c r="H66" s="507"/>
      <c r="I66" s="343"/>
      <c r="J66" s="507"/>
    </row>
    <row r="67" spans="1:10" s="181" customFormat="1" ht="20.25" customHeight="1">
      <c r="A67" s="660" t="s">
        <v>1049</v>
      </c>
      <c r="B67" s="661"/>
      <c r="C67" s="662"/>
      <c r="D67" s="662"/>
      <c r="E67" s="663"/>
      <c r="F67" s="663"/>
      <c r="G67" s="663"/>
      <c r="H67" s="661"/>
      <c r="I67" s="663"/>
      <c r="J67" s="180"/>
    </row>
    <row r="68" spans="1:10" s="181" customFormat="1" ht="24">
      <c r="A68" s="664"/>
      <c r="B68" s="661" t="s">
        <v>189</v>
      </c>
      <c r="C68" s="662"/>
      <c r="D68" s="662"/>
      <c r="E68" s="663"/>
      <c r="F68" s="663"/>
      <c r="G68" s="663"/>
      <c r="H68" s="661"/>
      <c r="I68" s="663"/>
      <c r="J68" s="488"/>
    </row>
    <row r="69" spans="1:10" ht="18.75" customHeight="1">
      <c r="A69" s="664"/>
      <c r="B69" s="665"/>
      <c r="C69" s="662"/>
      <c r="D69" s="662"/>
      <c r="F69" s="663"/>
      <c r="G69" s="663"/>
      <c r="H69" s="666"/>
      <c r="I69" s="667"/>
      <c r="J69" s="488" t="s">
        <v>779</v>
      </c>
    </row>
    <row r="70" spans="1:10" ht="18.75" customHeight="1">
      <c r="A70" s="665"/>
      <c r="B70" s="668"/>
      <c r="C70" s="669"/>
      <c r="D70" s="670"/>
      <c r="F70" s="670"/>
      <c r="G70" s="670"/>
      <c r="H70" s="489"/>
      <c r="I70" s="490" t="s">
        <v>755</v>
      </c>
      <c r="J70" s="490"/>
    </row>
    <row r="71" spans="1:10" ht="17.25" customHeight="1">
      <c r="A71" s="665"/>
      <c r="B71" s="668"/>
      <c r="C71" s="669"/>
      <c r="D71" s="670"/>
      <c r="F71" s="670"/>
      <c r="G71" s="670"/>
      <c r="H71" s="489"/>
      <c r="I71" s="490" t="s">
        <v>353</v>
      </c>
      <c r="J71" s="490"/>
    </row>
    <row r="72" spans="1:10" ht="18.75" customHeight="1">
      <c r="A72" s="665"/>
      <c r="B72" s="668"/>
      <c r="C72" s="669"/>
      <c r="D72" s="670"/>
      <c r="F72" s="670" t="s">
        <v>690</v>
      </c>
      <c r="G72" s="670"/>
      <c r="H72" s="491"/>
      <c r="I72" s="492" t="s">
        <v>583</v>
      </c>
      <c r="J72" s="493"/>
    </row>
    <row r="73" spans="1:10" ht="24">
      <c r="A73" s="660" t="s">
        <v>1019</v>
      </c>
      <c r="B73" s="671"/>
      <c r="C73" s="672"/>
      <c r="D73" s="664"/>
      <c r="F73" s="664"/>
      <c r="G73" s="664"/>
      <c r="H73" s="673" t="s">
        <v>1058</v>
      </c>
      <c r="I73" s="666"/>
      <c r="J73" s="673" t="s">
        <v>1059</v>
      </c>
    </row>
    <row r="74" spans="1:10" ht="24">
      <c r="A74" s="664"/>
      <c r="B74" s="6" t="s">
        <v>1020</v>
      </c>
      <c r="C74" s="672"/>
      <c r="D74" s="675"/>
      <c r="F74" s="675" t="s">
        <v>901</v>
      </c>
      <c r="G74" s="675"/>
      <c r="H74" s="616">
        <v>30000000</v>
      </c>
      <c r="I74" s="676"/>
      <c r="J74" s="616">
        <v>30000000</v>
      </c>
    </row>
    <row r="75" spans="1:10" ht="24.75" thickBot="1">
      <c r="A75" s="664"/>
      <c r="B75" s="674" t="s">
        <v>1050</v>
      </c>
      <c r="C75" s="672"/>
      <c r="D75" s="672"/>
      <c r="F75" s="664"/>
      <c r="G75" s="664"/>
      <c r="H75" s="677">
        <f>SUM(H74)</f>
        <v>30000000</v>
      </c>
      <c r="I75" s="678"/>
      <c r="J75" s="677">
        <f>SUM(J74)</f>
        <v>30000000</v>
      </c>
    </row>
    <row r="76" spans="1:9" ht="3.75" customHeight="1" thickTop="1">
      <c r="A76" s="664"/>
      <c r="B76" s="674"/>
      <c r="C76" s="672"/>
      <c r="D76" s="672"/>
      <c r="E76" s="664"/>
      <c r="F76" s="664"/>
      <c r="G76" s="664"/>
      <c r="H76" s="672"/>
      <c r="I76" s="664"/>
    </row>
    <row r="77" spans="1:9" ht="24">
      <c r="A77" s="664"/>
      <c r="B77" s="674" t="s">
        <v>1066</v>
      </c>
      <c r="C77" s="672"/>
      <c r="D77" s="672"/>
      <c r="E77" s="679"/>
      <c r="F77" s="672"/>
      <c r="G77" s="672"/>
      <c r="H77" s="672"/>
      <c r="I77" s="672"/>
    </row>
    <row r="78" spans="1:9" ht="23.25">
      <c r="A78" s="674" t="s">
        <v>1021</v>
      </c>
      <c r="B78" s="674"/>
      <c r="C78" s="672"/>
      <c r="D78" s="672"/>
      <c r="E78" s="679"/>
      <c r="F78" s="672"/>
      <c r="G78" s="672"/>
      <c r="H78" s="672"/>
      <c r="I78" s="672"/>
    </row>
    <row r="79" spans="1:9" ht="1.5" customHeight="1">
      <c r="A79" s="621"/>
      <c r="B79" s="621"/>
      <c r="C79" s="620"/>
      <c r="D79" s="620"/>
      <c r="E79" s="622"/>
      <c r="F79" s="620"/>
      <c r="G79" s="620"/>
      <c r="H79" s="620"/>
      <c r="I79" s="620"/>
    </row>
    <row r="80" spans="1:9" ht="23.25">
      <c r="A80" s="621"/>
      <c r="B80" s="18" t="s">
        <v>488</v>
      </c>
      <c r="C80" s="620"/>
      <c r="D80" s="620"/>
      <c r="E80" s="622"/>
      <c r="F80" s="620"/>
      <c r="G80" s="620"/>
      <c r="H80" s="620"/>
      <c r="I80" s="620"/>
    </row>
    <row r="81" spans="1:9" ht="24">
      <c r="A81" s="621"/>
      <c r="B81" s="620" t="s">
        <v>902</v>
      </c>
      <c r="D81" s="620"/>
      <c r="E81" s="619"/>
      <c r="G81" s="620"/>
      <c r="H81" s="25" t="s">
        <v>905</v>
      </c>
      <c r="I81" s="620"/>
    </row>
    <row r="82" spans="1:9" ht="24">
      <c r="A82" s="621"/>
      <c r="B82" s="18" t="s">
        <v>903</v>
      </c>
      <c r="C82" s="620"/>
      <c r="D82" s="620"/>
      <c r="E82" s="619"/>
      <c r="G82" s="620"/>
      <c r="H82" s="25" t="s">
        <v>906</v>
      </c>
      <c r="I82" s="620"/>
    </row>
    <row r="83" spans="1:9" ht="24">
      <c r="A83" s="621"/>
      <c r="B83" s="18" t="s">
        <v>904</v>
      </c>
      <c r="C83" s="620"/>
      <c r="D83" s="620"/>
      <c r="E83" s="619"/>
      <c r="G83" s="620"/>
      <c r="H83" s="25" t="s">
        <v>907</v>
      </c>
      <c r="I83" s="620"/>
    </row>
    <row r="84" ht="23.25">
      <c r="H84" s="162" t="s">
        <v>908</v>
      </c>
    </row>
  </sheetData>
  <sheetProtection/>
  <mergeCells count="2">
    <mergeCell ref="A1:K1"/>
    <mergeCell ref="A39:K39"/>
  </mergeCells>
  <printOptions/>
  <pageMargins left="0.7086614173228347" right="0.2755905511811024" top="0.5118110236220472" bottom="0.5118110236220472" header="0.2755905511811024" footer="0.2755905511811024"/>
  <pageSetup horizontalDpi="600" verticalDpi="600" orientation="portrait" paperSize="9" scale="85" r:id="rId1"/>
  <rowBreaks count="1" manualBreakCount="1">
    <brk id="38" max="10" man="1"/>
  </rowBreaks>
</worksheet>
</file>

<file path=xl/worksheets/sheet3.xml><?xml version="1.0" encoding="utf-8"?>
<worksheet xmlns="http://schemas.openxmlformats.org/spreadsheetml/2006/main" xmlns:r="http://schemas.openxmlformats.org/officeDocument/2006/relationships">
  <dimension ref="A1:V61"/>
  <sheetViews>
    <sheetView view="pageBreakPreview" zoomScaleNormal="142" zoomScaleSheetLayoutView="100" zoomScalePageLayoutView="0" workbookViewId="0" topLeftCell="A1">
      <selection activeCell="F34" sqref="F34"/>
    </sheetView>
  </sheetViews>
  <sheetFormatPr defaultColWidth="9.140625" defaultRowHeight="20.25" customHeight="1"/>
  <cols>
    <col min="1" max="1" width="5.28125" style="49" customWidth="1"/>
    <col min="2" max="2" width="38.7109375" style="49" customWidth="1"/>
    <col min="3" max="3" width="15.7109375" style="49" customWidth="1"/>
    <col min="4" max="4" width="11.28125" style="49" bestFit="1" customWidth="1"/>
    <col min="5" max="8" width="12.421875" style="49" customWidth="1"/>
    <col min="9" max="14" width="14.421875" style="49" customWidth="1"/>
    <col min="15" max="15" width="3.28125" style="49" customWidth="1"/>
    <col min="16" max="16384" width="9.140625" style="49" customWidth="1"/>
  </cols>
  <sheetData>
    <row r="1" spans="1:15" ht="20.25" customHeight="1">
      <c r="A1" s="802" t="s">
        <v>155</v>
      </c>
      <c r="B1" s="802"/>
      <c r="C1" s="802"/>
      <c r="D1" s="802"/>
      <c r="E1" s="802"/>
      <c r="F1" s="802"/>
      <c r="G1" s="802"/>
      <c r="H1" s="802"/>
      <c r="I1" s="802"/>
      <c r="J1" s="802"/>
      <c r="K1" s="802"/>
      <c r="L1" s="802"/>
      <c r="M1" s="802"/>
      <c r="N1" s="802"/>
      <c r="O1" s="802"/>
    </row>
    <row r="2" spans="1:15" ht="5.25" customHeight="1">
      <c r="A2" s="10"/>
      <c r="B2" s="10"/>
      <c r="C2" s="10"/>
      <c r="D2" s="10"/>
      <c r="E2" s="10"/>
      <c r="F2" s="10"/>
      <c r="G2" s="10"/>
      <c r="H2" s="10"/>
      <c r="I2" s="10"/>
      <c r="J2" s="10"/>
      <c r="K2" s="10"/>
      <c r="L2" s="10"/>
      <c r="M2" s="10"/>
      <c r="N2" s="10"/>
      <c r="O2" s="10"/>
    </row>
    <row r="3" spans="1:4" ht="20.25" customHeight="1">
      <c r="A3" s="33" t="s">
        <v>909</v>
      </c>
      <c r="D3" s="10"/>
    </row>
    <row r="4" spans="1:10" ht="20.25" customHeight="1">
      <c r="A4" s="770" t="s">
        <v>910</v>
      </c>
      <c r="D4" s="10"/>
      <c r="J4" s="34"/>
    </row>
    <row r="5" spans="1:15" ht="20.25" customHeight="1">
      <c r="A5" s="771" t="s">
        <v>691</v>
      </c>
      <c r="B5" s="772" t="s">
        <v>620</v>
      </c>
      <c r="C5" s="772" t="s">
        <v>756</v>
      </c>
      <c r="D5" s="773" t="s">
        <v>690</v>
      </c>
      <c r="E5" s="799" t="s">
        <v>757</v>
      </c>
      <c r="F5" s="799"/>
      <c r="G5" s="799" t="s">
        <v>692</v>
      </c>
      <c r="H5" s="799"/>
      <c r="I5" s="800" t="s">
        <v>758</v>
      </c>
      <c r="J5" s="800"/>
      <c r="K5" s="800" t="s">
        <v>542</v>
      </c>
      <c r="L5" s="800"/>
      <c r="M5" s="800" t="s">
        <v>694</v>
      </c>
      <c r="N5" s="800"/>
      <c r="O5" s="774"/>
    </row>
    <row r="6" spans="1:15" ht="20.25" customHeight="1">
      <c r="A6" s="775"/>
      <c r="B6" s="775"/>
      <c r="C6" s="775"/>
      <c r="D6" s="776"/>
      <c r="E6" s="805"/>
      <c r="F6" s="805"/>
      <c r="G6" s="805" t="s">
        <v>759</v>
      </c>
      <c r="H6" s="805"/>
      <c r="I6" s="801" t="s">
        <v>760</v>
      </c>
      <c r="J6" s="801"/>
      <c r="K6" s="801" t="s">
        <v>543</v>
      </c>
      <c r="L6" s="801"/>
      <c r="M6" s="801"/>
      <c r="N6" s="801"/>
      <c r="O6" s="775"/>
    </row>
    <row r="7" spans="1:15" ht="20.25" customHeight="1">
      <c r="A7" s="775"/>
      <c r="B7" s="775"/>
      <c r="C7" s="775"/>
      <c r="D7" s="776"/>
      <c r="E7" s="803" t="s">
        <v>696</v>
      </c>
      <c r="F7" s="803"/>
      <c r="G7" s="803" t="s">
        <v>809</v>
      </c>
      <c r="H7" s="803"/>
      <c r="I7" s="804" t="s">
        <v>695</v>
      </c>
      <c r="J7" s="804"/>
      <c r="K7" s="804" t="s">
        <v>695</v>
      </c>
      <c r="L7" s="804"/>
      <c r="M7" s="804" t="s">
        <v>695</v>
      </c>
      <c r="N7" s="804"/>
      <c r="O7" s="778"/>
    </row>
    <row r="8" spans="1:15" ht="20.25" customHeight="1">
      <c r="A8" s="775"/>
      <c r="B8" s="775"/>
      <c r="C8" s="775"/>
      <c r="D8" s="776"/>
      <c r="E8" s="776" t="s">
        <v>879</v>
      </c>
      <c r="F8" s="776" t="s">
        <v>604</v>
      </c>
      <c r="G8" s="776" t="s">
        <v>879</v>
      </c>
      <c r="H8" s="776" t="s">
        <v>604</v>
      </c>
      <c r="I8" s="776" t="s">
        <v>879</v>
      </c>
      <c r="J8" s="776" t="s">
        <v>604</v>
      </c>
      <c r="K8" s="776" t="s">
        <v>879</v>
      </c>
      <c r="L8" s="776" t="s">
        <v>604</v>
      </c>
      <c r="M8" s="776" t="s">
        <v>879</v>
      </c>
      <c r="N8" s="776" t="s">
        <v>604</v>
      </c>
      <c r="O8" s="778"/>
    </row>
    <row r="9" spans="1:15" ht="20.25" customHeight="1">
      <c r="A9" s="779"/>
      <c r="B9" s="779"/>
      <c r="C9" s="779"/>
      <c r="D9" s="777"/>
      <c r="E9" s="780">
        <v>2015</v>
      </c>
      <c r="F9" s="780">
        <v>2014</v>
      </c>
      <c r="G9" s="780">
        <v>2015</v>
      </c>
      <c r="H9" s="780">
        <v>2014</v>
      </c>
      <c r="I9" s="780">
        <v>2015</v>
      </c>
      <c r="J9" s="780">
        <v>2014</v>
      </c>
      <c r="K9" s="780">
        <v>2015</v>
      </c>
      <c r="L9" s="780">
        <v>2014</v>
      </c>
      <c r="M9" s="780">
        <v>2015</v>
      </c>
      <c r="N9" s="780">
        <v>2014</v>
      </c>
      <c r="O9" s="778"/>
    </row>
    <row r="10" spans="1:15" ht="20.25" customHeight="1">
      <c r="A10" s="11">
        <v>1</v>
      </c>
      <c r="B10" s="3" t="s">
        <v>697</v>
      </c>
      <c r="C10" s="35" t="s">
        <v>698</v>
      </c>
      <c r="D10" s="709" t="s">
        <v>741</v>
      </c>
      <c r="E10" s="710">
        <v>120000</v>
      </c>
      <c r="F10" s="710">
        <v>120000</v>
      </c>
      <c r="G10" s="745">
        <v>23.52</v>
      </c>
      <c r="H10" s="50">
        <v>23.52</v>
      </c>
      <c r="I10" s="702">
        <v>772479187.6800002</v>
      </c>
      <c r="J10" s="702">
        <v>764437928.0600001</v>
      </c>
      <c r="K10" s="702">
        <v>28688920.22</v>
      </c>
      <c r="L10" s="36">
        <v>28688920.22</v>
      </c>
      <c r="M10" s="702">
        <v>0</v>
      </c>
      <c r="N10" s="712">
        <v>26809779</v>
      </c>
      <c r="O10" s="37"/>
    </row>
    <row r="11" spans="1:15" ht="20.25" customHeight="1">
      <c r="A11" s="11">
        <v>2</v>
      </c>
      <c r="B11" s="3" t="s">
        <v>700</v>
      </c>
      <c r="C11" s="35" t="s">
        <v>701</v>
      </c>
      <c r="D11" s="709" t="s">
        <v>741</v>
      </c>
      <c r="E11" s="710">
        <v>180000</v>
      </c>
      <c r="F11" s="710">
        <v>180000</v>
      </c>
      <c r="G11" s="745">
        <v>21.96</v>
      </c>
      <c r="H11" s="50">
        <v>21.96</v>
      </c>
      <c r="I11" s="702">
        <v>2777513176.54</v>
      </c>
      <c r="J11" s="702">
        <v>2699585191.2492</v>
      </c>
      <c r="K11" s="702">
        <v>90310095.47</v>
      </c>
      <c r="L11" s="36">
        <v>90310095.47</v>
      </c>
      <c r="M11" s="702">
        <v>0</v>
      </c>
      <c r="N11" s="712">
        <v>151759948.8</v>
      </c>
      <c r="O11" s="37"/>
    </row>
    <row r="12" spans="1:15" ht="20.25" customHeight="1">
      <c r="A12" s="11">
        <v>3</v>
      </c>
      <c r="B12" s="3" t="s">
        <v>702</v>
      </c>
      <c r="C12" s="35" t="s">
        <v>703</v>
      </c>
      <c r="D12" s="709" t="s">
        <v>741</v>
      </c>
      <c r="E12" s="710">
        <v>120000</v>
      </c>
      <c r="F12" s="710">
        <v>120000</v>
      </c>
      <c r="G12" s="745">
        <v>21.26</v>
      </c>
      <c r="H12" s="50">
        <v>21.26</v>
      </c>
      <c r="I12" s="702">
        <v>1099741491.1400003</v>
      </c>
      <c r="J12" s="702">
        <v>1081479481.3100002</v>
      </c>
      <c r="K12" s="702">
        <v>63545155</v>
      </c>
      <c r="L12" s="36">
        <v>63545155</v>
      </c>
      <c r="M12" s="702">
        <v>0</v>
      </c>
      <c r="N12" s="712">
        <v>57403125</v>
      </c>
      <c r="O12" s="37"/>
    </row>
    <row r="13" spans="1:15" ht="20.25" customHeight="1">
      <c r="A13" s="11">
        <v>4</v>
      </c>
      <c r="B13" s="3" t="s">
        <v>704</v>
      </c>
      <c r="C13" s="35" t="s">
        <v>705</v>
      </c>
      <c r="D13" s="709" t="s">
        <v>741</v>
      </c>
      <c r="E13" s="710">
        <v>330000</v>
      </c>
      <c r="F13" s="710">
        <v>327765</v>
      </c>
      <c r="G13" s="745">
        <v>19.93</v>
      </c>
      <c r="H13" s="50">
        <v>20.04</v>
      </c>
      <c r="I13" s="702">
        <v>2125301846.3083148</v>
      </c>
      <c r="J13" s="702">
        <v>2146719560.638036</v>
      </c>
      <c r="K13" s="702">
        <f>307112623.32+3281276.38</f>
        <v>310393899.7</v>
      </c>
      <c r="L13" s="36">
        <v>307112623.32</v>
      </c>
      <c r="M13" s="702">
        <v>0</v>
      </c>
      <c r="N13" s="712">
        <v>65696365</v>
      </c>
      <c r="O13" s="37"/>
    </row>
    <row r="14" spans="1:15" ht="20.25" customHeight="1">
      <c r="A14" s="11">
        <v>5</v>
      </c>
      <c r="B14" s="3" t="s">
        <v>706</v>
      </c>
      <c r="C14" s="35" t="s">
        <v>705</v>
      </c>
      <c r="D14" s="709" t="s">
        <v>741</v>
      </c>
      <c r="E14" s="710">
        <v>290634</v>
      </c>
      <c r="F14" s="710">
        <v>290634</v>
      </c>
      <c r="G14" s="745">
        <v>22.1</v>
      </c>
      <c r="H14" s="50">
        <v>22.1</v>
      </c>
      <c r="I14" s="702">
        <v>3342015024.780001</v>
      </c>
      <c r="J14" s="702">
        <v>3331401157.003001</v>
      </c>
      <c r="K14" s="702">
        <v>659099008.89</v>
      </c>
      <c r="L14" s="36">
        <v>659099008.89</v>
      </c>
      <c r="M14" s="702">
        <v>0</v>
      </c>
      <c r="N14" s="712">
        <v>77077968</v>
      </c>
      <c r="O14" s="37"/>
    </row>
    <row r="15" spans="1:15" ht="20.25" customHeight="1">
      <c r="A15" s="11">
        <v>6</v>
      </c>
      <c r="B15" s="3" t="s">
        <v>707</v>
      </c>
      <c r="C15" s="35" t="s">
        <v>708</v>
      </c>
      <c r="D15" s="709" t="s">
        <v>741</v>
      </c>
      <c r="E15" s="711">
        <v>60000</v>
      </c>
      <c r="F15" s="711">
        <v>60000</v>
      </c>
      <c r="G15" s="745">
        <v>37.73</v>
      </c>
      <c r="H15" s="50">
        <v>37.73</v>
      </c>
      <c r="I15" s="702">
        <v>527464170.3300001</v>
      </c>
      <c r="J15" s="702">
        <v>511819923.6200001</v>
      </c>
      <c r="K15" s="702">
        <v>22639600</v>
      </c>
      <c r="L15" s="36">
        <v>22639600</v>
      </c>
      <c r="M15" s="702">
        <v>0</v>
      </c>
      <c r="N15" s="712">
        <v>16979700</v>
      </c>
      <c r="O15" s="37"/>
    </row>
    <row r="16" spans="1:15" ht="20.25" customHeight="1">
      <c r="A16" s="11">
        <v>7</v>
      </c>
      <c r="B16" s="3" t="s">
        <v>710</v>
      </c>
      <c r="C16" s="35" t="s">
        <v>711</v>
      </c>
      <c r="D16" s="709" t="s">
        <v>742</v>
      </c>
      <c r="E16" s="711">
        <v>20000</v>
      </c>
      <c r="F16" s="711">
        <v>20000</v>
      </c>
      <c r="G16" s="745">
        <v>33.52</v>
      </c>
      <c r="H16" s="50">
        <v>33.52</v>
      </c>
      <c r="I16" s="702">
        <v>76403335.38</v>
      </c>
      <c r="J16" s="703">
        <v>81342852.64</v>
      </c>
      <c r="K16" s="702">
        <v>6704000</v>
      </c>
      <c r="L16" s="36">
        <v>6704000</v>
      </c>
      <c r="M16" s="702">
        <v>0</v>
      </c>
      <c r="N16" s="712">
        <v>1340800</v>
      </c>
      <c r="O16" s="37"/>
    </row>
    <row r="17" spans="1:15" ht="20.25" customHeight="1">
      <c r="A17" s="11">
        <v>8</v>
      </c>
      <c r="B17" s="3" t="s">
        <v>712</v>
      </c>
      <c r="C17" s="35" t="s">
        <v>698</v>
      </c>
      <c r="D17" s="709" t="s">
        <v>418</v>
      </c>
      <c r="E17" s="711">
        <v>25000</v>
      </c>
      <c r="F17" s="711">
        <v>100000</v>
      </c>
      <c r="G17" s="745">
        <v>31</v>
      </c>
      <c r="H17" s="50">
        <v>31</v>
      </c>
      <c r="I17" s="746">
        <v>0</v>
      </c>
      <c r="J17" s="702">
        <v>0</v>
      </c>
      <c r="K17" s="702">
        <v>30252029.689999998</v>
      </c>
      <c r="L17" s="36">
        <v>30252029.689999998</v>
      </c>
      <c r="M17" s="702">
        <v>0</v>
      </c>
      <c r="N17" s="712">
        <v>0</v>
      </c>
      <c r="O17" s="37"/>
    </row>
    <row r="18" spans="1:15" ht="20.25" customHeight="1">
      <c r="A18" s="11">
        <v>9</v>
      </c>
      <c r="B18" s="3" t="s">
        <v>716</v>
      </c>
      <c r="C18" s="35" t="s">
        <v>815</v>
      </c>
      <c r="D18" s="709" t="s">
        <v>724</v>
      </c>
      <c r="E18" s="711">
        <v>20000</v>
      </c>
      <c r="F18" s="711">
        <v>20000</v>
      </c>
      <c r="G18" s="745">
        <v>40</v>
      </c>
      <c r="H18" s="50">
        <v>40</v>
      </c>
      <c r="I18" s="702">
        <v>25990051.53000001</v>
      </c>
      <c r="J18" s="702">
        <v>23391497.200000007</v>
      </c>
      <c r="K18" s="702">
        <v>10000000</v>
      </c>
      <c r="L18" s="36">
        <v>10000000</v>
      </c>
      <c r="M18" s="702">
        <v>0</v>
      </c>
      <c r="N18" s="712">
        <v>800000</v>
      </c>
      <c r="O18" s="37"/>
    </row>
    <row r="19" spans="1:15" ht="20.25" customHeight="1">
      <c r="A19" s="11">
        <v>10</v>
      </c>
      <c r="B19" s="3" t="s">
        <v>717</v>
      </c>
      <c r="C19" s="35" t="s">
        <v>718</v>
      </c>
      <c r="D19" s="709" t="s">
        <v>742</v>
      </c>
      <c r="E19" s="711">
        <v>200000</v>
      </c>
      <c r="F19" s="711">
        <v>200000</v>
      </c>
      <c r="G19" s="745">
        <v>29.73</v>
      </c>
      <c r="H19" s="50">
        <v>29.73</v>
      </c>
      <c r="I19" s="702">
        <v>37477527.28</v>
      </c>
      <c r="J19" s="702">
        <v>49138196.95</v>
      </c>
      <c r="K19" s="702">
        <v>77791484</v>
      </c>
      <c r="L19" s="36">
        <v>77791484</v>
      </c>
      <c r="M19" s="702">
        <v>0</v>
      </c>
      <c r="N19" s="712">
        <v>0</v>
      </c>
      <c r="O19" s="37"/>
    </row>
    <row r="20" spans="1:15" ht="20.25" customHeight="1">
      <c r="A20" s="11">
        <v>11</v>
      </c>
      <c r="B20" s="3" t="s">
        <v>719</v>
      </c>
      <c r="C20" s="35" t="s">
        <v>720</v>
      </c>
      <c r="D20" s="709" t="s">
        <v>741</v>
      </c>
      <c r="E20" s="711">
        <v>40000</v>
      </c>
      <c r="F20" s="711">
        <v>40000</v>
      </c>
      <c r="G20" s="745">
        <v>28.15</v>
      </c>
      <c r="H20" s="50">
        <v>28.15</v>
      </c>
      <c r="I20" s="702">
        <v>107820136.55999999</v>
      </c>
      <c r="J20" s="702">
        <v>102038813.11</v>
      </c>
      <c r="K20" s="702">
        <v>11258200</v>
      </c>
      <c r="L20" s="36">
        <v>11258200</v>
      </c>
      <c r="M20" s="702">
        <v>0</v>
      </c>
      <c r="N20" s="712">
        <v>2814550</v>
      </c>
      <c r="O20" s="37"/>
    </row>
    <row r="21" spans="1:15" ht="20.25" customHeight="1">
      <c r="A21" s="11">
        <v>12</v>
      </c>
      <c r="B21" s="3" t="s">
        <v>721</v>
      </c>
      <c r="C21" s="35" t="s">
        <v>722</v>
      </c>
      <c r="D21" s="709" t="s">
        <v>741</v>
      </c>
      <c r="E21" s="711">
        <v>300000</v>
      </c>
      <c r="F21" s="711">
        <v>300000</v>
      </c>
      <c r="G21" s="745">
        <v>24.8</v>
      </c>
      <c r="H21" s="50">
        <v>24.8</v>
      </c>
      <c r="I21" s="702">
        <v>723616520.9963999</v>
      </c>
      <c r="J21" s="702">
        <v>687491833.8363999</v>
      </c>
      <c r="K21" s="702">
        <v>74400000</v>
      </c>
      <c r="L21" s="36">
        <v>74400000</v>
      </c>
      <c r="M21" s="702">
        <v>0</v>
      </c>
      <c r="N21" s="712">
        <v>66074640</v>
      </c>
      <c r="O21" s="37"/>
    </row>
    <row r="22" spans="1:15" ht="20.25" customHeight="1">
      <c r="A22" s="11">
        <v>13</v>
      </c>
      <c r="B22" s="3" t="s">
        <v>723</v>
      </c>
      <c r="C22" s="35" t="s">
        <v>720</v>
      </c>
      <c r="D22" s="709" t="s">
        <v>741</v>
      </c>
      <c r="E22" s="711">
        <v>20000</v>
      </c>
      <c r="F22" s="711">
        <v>20000</v>
      </c>
      <c r="G22" s="745">
        <v>26.25</v>
      </c>
      <c r="H22" s="50">
        <v>26.25</v>
      </c>
      <c r="I22" s="702">
        <v>0</v>
      </c>
      <c r="J22" s="702">
        <v>0</v>
      </c>
      <c r="K22" s="702">
        <v>5250000</v>
      </c>
      <c r="L22" s="36">
        <v>5250000</v>
      </c>
      <c r="M22" s="702">
        <v>0</v>
      </c>
      <c r="N22" s="712">
        <v>2100000</v>
      </c>
      <c r="O22" s="37"/>
    </row>
    <row r="23" spans="1:15" ht="20.25" customHeight="1">
      <c r="A23" s="11">
        <v>14</v>
      </c>
      <c r="B23" s="3" t="s">
        <v>616</v>
      </c>
      <c r="C23" s="35" t="s">
        <v>725</v>
      </c>
      <c r="D23" s="709" t="s">
        <v>741</v>
      </c>
      <c r="E23" s="711">
        <v>120000</v>
      </c>
      <c r="F23" s="711">
        <v>120000</v>
      </c>
      <c r="G23" s="745">
        <v>25</v>
      </c>
      <c r="H23" s="50">
        <v>25</v>
      </c>
      <c r="I23" s="702">
        <v>889874770.9700001</v>
      </c>
      <c r="J23" s="702">
        <v>885308606.1800002</v>
      </c>
      <c r="K23" s="702">
        <v>165000000</v>
      </c>
      <c r="L23" s="36">
        <v>165000000</v>
      </c>
      <c r="M23" s="702">
        <v>0</v>
      </c>
      <c r="N23" s="712">
        <v>36000000</v>
      </c>
      <c r="O23" s="37"/>
    </row>
    <row r="24" spans="1:15" ht="20.25" customHeight="1">
      <c r="A24" s="11">
        <v>15</v>
      </c>
      <c r="B24" s="3" t="s">
        <v>177</v>
      </c>
      <c r="O24" s="37"/>
    </row>
    <row r="25" spans="1:15" ht="20.25" customHeight="1">
      <c r="A25" s="11"/>
      <c r="B25" s="3" t="s">
        <v>167</v>
      </c>
      <c r="C25" s="35" t="s">
        <v>727</v>
      </c>
      <c r="D25" s="709" t="s">
        <v>742</v>
      </c>
      <c r="E25" s="711">
        <v>142000</v>
      </c>
      <c r="F25" s="711">
        <v>142000</v>
      </c>
      <c r="G25" s="745">
        <v>23.75</v>
      </c>
      <c r="H25" s="50">
        <v>23.75</v>
      </c>
      <c r="I25" s="702">
        <v>44354614.86</v>
      </c>
      <c r="J25" s="702">
        <v>45016442.25</v>
      </c>
      <c r="K25" s="702">
        <v>33725000</v>
      </c>
      <c r="L25" s="36">
        <v>33725000</v>
      </c>
      <c r="M25" s="702">
        <v>0</v>
      </c>
      <c r="N25" s="36">
        <v>843125</v>
      </c>
      <c r="O25" s="37"/>
    </row>
    <row r="26" spans="1:15" ht="20.25" customHeight="1">
      <c r="A26" s="11">
        <v>16</v>
      </c>
      <c r="B26" s="3" t="s">
        <v>728</v>
      </c>
      <c r="C26" s="35" t="s">
        <v>698</v>
      </c>
      <c r="D26" s="709" t="s">
        <v>741</v>
      </c>
      <c r="E26" s="711">
        <v>40000</v>
      </c>
      <c r="F26" s="711">
        <v>40000</v>
      </c>
      <c r="G26" s="745">
        <v>22.5</v>
      </c>
      <c r="H26" s="50">
        <v>22.5</v>
      </c>
      <c r="I26" s="702">
        <v>61318595.49999997</v>
      </c>
      <c r="J26" s="702">
        <v>61686270.29999997</v>
      </c>
      <c r="K26" s="702">
        <v>9000000</v>
      </c>
      <c r="L26" s="36">
        <v>9000000</v>
      </c>
      <c r="M26" s="702">
        <v>450000</v>
      </c>
      <c r="N26" s="36">
        <v>0</v>
      </c>
      <c r="O26" s="37"/>
    </row>
    <row r="27" spans="1:15" ht="20.25" customHeight="1">
      <c r="A27" s="11">
        <v>17</v>
      </c>
      <c r="B27" s="3" t="s">
        <v>729</v>
      </c>
      <c r="C27" s="35" t="s">
        <v>730</v>
      </c>
      <c r="D27" s="709" t="s">
        <v>741</v>
      </c>
      <c r="E27" s="711">
        <v>160000</v>
      </c>
      <c r="F27" s="711">
        <v>160000</v>
      </c>
      <c r="G27" s="745">
        <v>21</v>
      </c>
      <c r="H27" s="50">
        <v>21</v>
      </c>
      <c r="I27" s="702">
        <v>62484424.17999998</v>
      </c>
      <c r="J27" s="702">
        <v>64390425.829999976</v>
      </c>
      <c r="K27" s="702">
        <v>33600000</v>
      </c>
      <c r="L27" s="36">
        <v>33600000</v>
      </c>
      <c r="M27" s="702">
        <v>2016000</v>
      </c>
      <c r="N27" s="36">
        <v>2016000</v>
      </c>
      <c r="O27" s="37"/>
    </row>
    <row r="28" spans="1:15" ht="20.25" customHeight="1">
      <c r="A28" s="11">
        <v>18</v>
      </c>
      <c r="B28" s="3" t="s">
        <v>715</v>
      </c>
      <c r="C28" s="35" t="s">
        <v>698</v>
      </c>
      <c r="D28" s="709" t="s">
        <v>744</v>
      </c>
      <c r="E28" s="711">
        <v>36000</v>
      </c>
      <c r="F28" s="711">
        <v>36000</v>
      </c>
      <c r="G28" s="745">
        <v>20</v>
      </c>
      <c r="H28" s="50">
        <v>20</v>
      </c>
      <c r="I28" s="702">
        <v>9021433.06</v>
      </c>
      <c r="J28" s="702">
        <v>9560854.32</v>
      </c>
      <c r="K28" s="702">
        <v>7200000</v>
      </c>
      <c r="L28" s="36">
        <v>7200000</v>
      </c>
      <c r="M28" s="702">
        <v>0</v>
      </c>
      <c r="N28" s="36">
        <v>0</v>
      </c>
      <c r="O28" s="37"/>
    </row>
    <row r="29" spans="1:15" ht="20.25" customHeight="1">
      <c r="A29" s="11">
        <v>19</v>
      </c>
      <c r="B29" s="3" t="s">
        <v>504</v>
      </c>
      <c r="C29" s="35" t="s">
        <v>708</v>
      </c>
      <c r="D29" s="709" t="s">
        <v>724</v>
      </c>
      <c r="E29" s="711">
        <v>120000</v>
      </c>
      <c r="F29" s="711">
        <v>120000</v>
      </c>
      <c r="G29" s="745">
        <v>20</v>
      </c>
      <c r="H29" s="50">
        <v>20</v>
      </c>
      <c r="I29" s="702">
        <v>116719673.91000004</v>
      </c>
      <c r="J29" s="702">
        <v>115272898.20000005</v>
      </c>
      <c r="K29" s="702">
        <v>47625000</v>
      </c>
      <c r="L29" s="36">
        <v>47625000</v>
      </c>
      <c r="M29" s="702">
        <v>0</v>
      </c>
      <c r="N29" s="36">
        <v>1440000</v>
      </c>
      <c r="O29" s="37"/>
    </row>
    <row r="30" spans="1:15" ht="20.25" customHeight="1">
      <c r="A30" s="11">
        <v>20</v>
      </c>
      <c r="B30" s="3" t="s">
        <v>731</v>
      </c>
      <c r="C30" s="35" t="s">
        <v>732</v>
      </c>
      <c r="D30" s="709" t="s">
        <v>741</v>
      </c>
      <c r="E30" s="711">
        <v>250000</v>
      </c>
      <c r="F30" s="711">
        <v>250000</v>
      </c>
      <c r="G30" s="745">
        <v>40</v>
      </c>
      <c r="H30" s="50">
        <v>40</v>
      </c>
      <c r="I30" s="702">
        <v>95546193.35200006</v>
      </c>
      <c r="J30" s="702">
        <v>90639937.70200005</v>
      </c>
      <c r="K30" s="702">
        <v>100000000</v>
      </c>
      <c r="L30" s="36">
        <v>100000000</v>
      </c>
      <c r="M30" s="702">
        <v>0</v>
      </c>
      <c r="N30" s="36">
        <v>3000000</v>
      </c>
      <c r="O30" s="37"/>
    </row>
    <row r="31" spans="1:15" ht="20.25" customHeight="1">
      <c r="A31" s="11">
        <v>21</v>
      </c>
      <c r="B31" s="3" t="s">
        <v>733</v>
      </c>
      <c r="C31" s="35" t="s">
        <v>734</v>
      </c>
      <c r="D31" s="709" t="s">
        <v>741</v>
      </c>
      <c r="E31" s="711">
        <v>10000</v>
      </c>
      <c r="F31" s="711">
        <v>10000</v>
      </c>
      <c r="G31" s="745">
        <v>49</v>
      </c>
      <c r="H31" s="50">
        <v>20</v>
      </c>
      <c r="I31" s="702">
        <v>27714888.15</v>
      </c>
      <c r="J31" s="702">
        <v>11200405.259999998</v>
      </c>
      <c r="K31" s="702">
        <f>2000000+16021246.74</f>
        <v>18021246.740000002</v>
      </c>
      <c r="L31" s="36">
        <v>2000000</v>
      </c>
      <c r="M31" s="702">
        <v>980000</v>
      </c>
      <c r="N31" s="36">
        <v>400000</v>
      </c>
      <c r="O31" s="37"/>
    </row>
    <row r="32" spans="1:15" ht="20.25" customHeight="1">
      <c r="A32" s="11">
        <v>22</v>
      </c>
      <c r="B32" s="3" t="s">
        <v>444</v>
      </c>
      <c r="C32" s="35" t="s">
        <v>720</v>
      </c>
      <c r="D32" s="709" t="s">
        <v>637</v>
      </c>
      <c r="E32" s="711">
        <v>270000</v>
      </c>
      <c r="F32" s="711">
        <v>270000</v>
      </c>
      <c r="G32" s="745">
        <v>36</v>
      </c>
      <c r="H32" s="50">
        <v>36</v>
      </c>
      <c r="I32" s="702">
        <v>97008981.80999999</v>
      </c>
      <c r="J32" s="702">
        <v>97009149.21</v>
      </c>
      <c r="K32" s="702">
        <v>97199990</v>
      </c>
      <c r="L32" s="36">
        <v>97199990</v>
      </c>
      <c r="M32" s="702">
        <v>0</v>
      </c>
      <c r="N32" s="36">
        <v>0</v>
      </c>
      <c r="O32" s="37"/>
    </row>
    <row r="33" spans="1:15" ht="20.25" customHeight="1">
      <c r="A33" s="11">
        <v>23</v>
      </c>
      <c r="B33" s="3" t="s">
        <v>168</v>
      </c>
      <c r="C33" s="35" t="s">
        <v>1041</v>
      </c>
      <c r="D33" s="709" t="s">
        <v>637</v>
      </c>
      <c r="E33" s="787" t="s">
        <v>1068</v>
      </c>
      <c r="F33" s="787" t="s">
        <v>1068</v>
      </c>
      <c r="G33" s="745">
        <v>20</v>
      </c>
      <c r="H33" s="623">
        <v>20</v>
      </c>
      <c r="I33" s="702">
        <v>4341330.21</v>
      </c>
      <c r="J33" s="702">
        <v>4018213.5300000003</v>
      </c>
      <c r="K33" s="702">
        <v>3236800</v>
      </c>
      <c r="L33" s="36">
        <v>3236800</v>
      </c>
      <c r="M33" s="702">
        <v>0</v>
      </c>
      <c r="N33" s="36">
        <v>0</v>
      </c>
      <c r="O33" s="37"/>
    </row>
    <row r="34" spans="1:22" ht="20.25" customHeight="1">
      <c r="A34" s="11">
        <v>24</v>
      </c>
      <c r="B34" s="3" t="s">
        <v>169</v>
      </c>
      <c r="C34" s="35" t="s">
        <v>1067</v>
      </c>
      <c r="D34" s="709" t="s">
        <v>637</v>
      </c>
      <c r="E34" s="711">
        <v>332000</v>
      </c>
      <c r="F34" s="711">
        <v>83000</v>
      </c>
      <c r="G34" s="745">
        <v>20</v>
      </c>
      <c r="H34" s="623">
        <v>20</v>
      </c>
      <c r="I34" s="702">
        <v>65973933.26</v>
      </c>
      <c r="J34" s="702">
        <v>16455657.54</v>
      </c>
      <c r="K34" s="702">
        <f>16600000+33200000+16600000</f>
        <v>66400000</v>
      </c>
      <c r="L34" s="36">
        <v>16600000</v>
      </c>
      <c r="M34" s="702">
        <v>0</v>
      </c>
      <c r="N34" s="36">
        <v>0</v>
      </c>
      <c r="O34" s="37"/>
      <c r="P34" s="49">
        <v>16600000</v>
      </c>
      <c r="R34" s="49">
        <v>0</v>
      </c>
      <c r="T34" s="49">
        <v>0</v>
      </c>
      <c r="V34" s="49">
        <v>0</v>
      </c>
    </row>
    <row r="35" spans="1:15" ht="20.25" customHeight="1">
      <c r="A35" s="709">
        <v>25</v>
      </c>
      <c r="B35" s="791" t="s">
        <v>170</v>
      </c>
      <c r="C35" s="35" t="s">
        <v>191</v>
      </c>
      <c r="D35" s="709" t="s">
        <v>724</v>
      </c>
      <c r="E35" s="711">
        <v>10000</v>
      </c>
      <c r="F35" s="711">
        <v>10000</v>
      </c>
      <c r="G35" s="745">
        <v>30</v>
      </c>
      <c r="H35" s="745">
        <v>0</v>
      </c>
      <c r="I35" s="702">
        <v>12019135.99</v>
      </c>
      <c r="J35" s="702">
        <v>0</v>
      </c>
      <c r="K35" s="702">
        <v>11049900</v>
      </c>
      <c r="L35" s="702">
        <v>0</v>
      </c>
      <c r="M35" s="702">
        <v>0</v>
      </c>
      <c r="N35" s="702">
        <v>0</v>
      </c>
      <c r="O35" s="37"/>
    </row>
    <row r="36" spans="2:15" ht="20.25" customHeight="1">
      <c r="B36" s="33" t="s">
        <v>738</v>
      </c>
      <c r="D36" s="10"/>
      <c r="I36" s="145">
        <f aca="true" t="shared" si="0" ref="I36:N36">SUM(I10:I35)</f>
        <v>13102200443.776712</v>
      </c>
      <c r="J36" s="145">
        <f t="shared" si="0"/>
        <v>12879405295.938639</v>
      </c>
      <c r="K36" s="145">
        <f t="shared" si="0"/>
        <v>1982390329.71</v>
      </c>
      <c r="L36" s="145">
        <f t="shared" si="0"/>
        <v>1902237906.5900002</v>
      </c>
      <c r="M36" s="145">
        <f t="shared" si="0"/>
        <v>3446000</v>
      </c>
      <c r="N36" s="145">
        <f t="shared" si="0"/>
        <v>512556000.8</v>
      </c>
      <c r="O36" s="38"/>
    </row>
    <row r="37" spans="2:15" ht="20.25" customHeight="1">
      <c r="B37" s="39" t="s">
        <v>586</v>
      </c>
      <c r="C37" s="12"/>
      <c r="D37" s="12"/>
      <c r="E37" s="40" t="s">
        <v>467</v>
      </c>
      <c r="I37" s="41">
        <v>0</v>
      </c>
      <c r="J37" s="41">
        <v>0</v>
      </c>
      <c r="K37" s="713">
        <f>-35908114.91-15500000</f>
        <v>-51408114.91</v>
      </c>
      <c r="L37" s="713">
        <f>-35908114.91-15500000</f>
        <v>-51408114.91</v>
      </c>
      <c r="M37" s="37"/>
      <c r="N37" s="37">
        <v>0</v>
      </c>
      <c r="O37" s="38"/>
    </row>
    <row r="38" spans="2:15" ht="20.25" customHeight="1" thickBot="1">
      <c r="B38" s="39" t="s">
        <v>611</v>
      </c>
      <c r="C38" s="12"/>
      <c r="D38" s="12"/>
      <c r="E38" s="42"/>
      <c r="I38" s="43">
        <f aca="true" t="shared" si="1" ref="I38:N38">SUM(I36:I37)</f>
        <v>13102200443.776712</v>
      </c>
      <c r="J38" s="43">
        <f t="shared" si="1"/>
        <v>12879405295.938639</v>
      </c>
      <c r="K38" s="43">
        <f t="shared" si="1"/>
        <v>1930982214.8</v>
      </c>
      <c r="L38" s="43">
        <f t="shared" si="1"/>
        <v>1850829791.68</v>
      </c>
      <c r="M38" s="43">
        <f t="shared" si="1"/>
        <v>3446000</v>
      </c>
      <c r="N38" s="43">
        <f t="shared" si="1"/>
        <v>512556000.8</v>
      </c>
      <c r="O38" s="38"/>
    </row>
    <row r="39" spans="4:15" ht="18.75" thickTop="1">
      <c r="D39" s="10"/>
      <c r="I39" s="38"/>
      <c r="J39" s="38"/>
      <c r="K39" s="38"/>
      <c r="L39" s="38"/>
      <c r="M39" s="38"/>
      <c r="N39" s="38"/>
      <c r="O39" s="38"/>
    </row>
    <row r="40" ht="19.5" customHeight="1">
      <c r="B40" s="49" t="s">
        <v>171</v>
      </c>
    </row>
    <row r="41" ht="19.5" customHeight="1">
      <c r="A41" s="413" t="s">
        <v>172</v>
      </c>
    </row>
    <row r="42" ht="19.5" customHeight="1">
      <c r="A42" s="49" t="s">
        <v>880</v>
      </c>
    </row>
    <row r="43" spans="1:4" ht="20.25" customHeight="1">
      <c r="A43" s="49" t="s">
        <v>513</v>
      </c>
      <c r="D43" s="10"/>
    </row>
    <row r="45" ht="20.25" customHeight="1">
      <c r="A45" s="413"/>
    </row>
    <row r="47" ht="20.25" customHeight="1">
      <c r="D47" s="10"/>
    </row>
    <row r="48" ht="20.25" customHeight="1">
      <c r="D48" s="10"/>
    </row>
    <row r="49" ht="20.25" customHeight="1">
      <c r="D49" s="10"/>
    </row>
    <row r="50" ht="20.25" customHeight="1">
      <c r="D50" s="10"/>
    </row>
    <row r="51" ht="20.25" customHeight="1">
      <c r="D51" s="10"/>
    </row>
    <row r="52" ht="20.25" customHeight="1">
      <c r="D52" s="10"/>
    </row>
    <row r="53" ht="20.25" customHeight="1">
      <c r="D53" s="10"/>
    </row>
    <row r="54" ht="20.25" customHeight="1">
      <c r="D54" s="10"/>
    </row>
    <row r="55" ht="20.25" customHeight="1">
      <c r="D55" s="10"/>
    </row>
    <row r="56" ht="20.25" customHeight="1">
      <c r="D56" s="10"/>
    </row>
    <row r="57" ht="20.25" customHeight="1">
      <c r="D57" s="10"/>
    </row>
    <row r="58" ht="20.25" customHeight="1">
      <c r="D58" s="10"/>
    </row>
    <row r="59" ht="20.25" customHeight="1">
      <c r="D59" s="10"/>
    </row>
    <row r="60" ht="20.25" customHeight="1">
      <c r="D60" s="10"/>
    </row>
    <row r="61" ht="20.25" customHeight="1">
      <c r="D61" s="10"/>
    </row>
  </sheetData>
  <sheetProtection/>
  <mergeCells count="16">
    <mergeCell ref="M7:N7"/>
    <mergeCell ref="E6:F6"/>
    <mergeCell ref="G6:H6"/>
    <mergeCell ref="E7:F7"/>
    <mergeCell ref="G7:H7"/>
    <mergeCell ref="I7:J7"/>
    <mergeCell ref="K7:L7"/>
    <mergeCell ref="I6:J6"/>
    <mergeCell ref="K6:L6"/>
    <mergeCell ref="M5:N5"/>
    <mergeCell ref="A1:O1"/>
    <mergeCell ref="M6:N6"/>
    <mergeCell ref="E5:F5"/>
    <mergeCell ref="G5:H5"/>
    <mergeCell ref="I5:J5"/>
    <mergeCell ref="K5:L5"/>
  </mergeCells>
  <printOptions/>
  <pageMargins left="0.7086614173228347" right="0.15748031496062992" top="0.4724409448818898" bottom="0.11811023622047245" header="0.15748031496062992" footer="0.11811023622047245"/>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K81"/>
  <sheetViews>
    <sheetView view="pageBreakPreview" zoomScale="90" zoomScaleNormal="70" zoomScaleSheetLayoutView="90" zoomScalePageLayoutView="0" workbookViewId="0" topLeftCell="A1">
      <selection activeCell="H4" sqref="H4"/>
    </sheetView>
  </sheetViews>
  <sheetFormatPr defaultColWidth="9.140625" defaultRowHeight="31.5" customHeight="1"/>
  <cols>
    <col min="1" max="4" width="9.140625" style="256" customWidth="1"/>
    <col min="5" max="5" width="10.00390625" style="256" customWidth="1"/>
    <col min="6" max="6" width="9.8515625" style="256" customWidth="1"/>
    <col min="7" max="7" width="11.57421875" style="256" customWidth="1"/>
    <col min="8" max="8" width="18.7109375" style="256" customWidth="1"/>
    <col min="9" max="9" width="2.7109375" style="256" customWidth="1"/>
    <col min="10" max="10" width="19.421875" style="256" customWidth="1"/>
    <col min="11" max="11" width="7.57421875" style="256" customWidth="1"/>
    <col min="12" max="12" width="9.140625" style="256" customWidth="1"/>
    <col min="13" max="20" width="0" style="256" hidden="1" customWidth="1"/>
    <col min="21" max="16384" width="9.140625" style="256" customWidth="1"/>
  </cols>
  <sheetData>
    <row r="1" spans="1:11" ht="24.75" customHeight="1">
      <c r="A1" s="806" t="s">
        <v>990</v>
      </c>
      <c r="B1" s="806"/>
      <c r="C1" s="806"/>
      <c r="D1" s="806"/>
      <c r="E1" s="806"/>
      <c r="F1" s="806"/>
      <c r="G1" s="806"/>
      <c r="H1" s="806"/>
      <c r="I1" s="806"/>
      <c r="J1" s="806"/>
      <c r="K1" s="257"/>
    </row>
    <row r="2" spans="1:11" ht="23.25" customHeight="1">
      <c r="A2" s="270"/>
      <c r="B2" s="270"/>
      <c r="C2" s="270"/>
      <c r="D2" s="270"/>
      <c r="E2" s="270"/>
      <c r="F2" s="270"/>
      <c r="G2" s="270"/>
      <c r="H2" s="270"/>
      <c r="I2" s="270"/>
      <c r="J2" s="270"/>
      <c r="K2" s="257"/>
    </row>
    <row r="3" spans="1:11" ht="31.5" customHeight="1">
      <c r="A3" s="15" t="s">
        <v>911</v>
      </c>
      <c r="D3" s="258"/>
      <c r="E3" s="258"/>
      <c r="F3" s="258"/>
      <c r="G3" s="258"/>
      <c r="H3" s="258"/>
      <c r="I3" s="258"/>
      <c r="J3" s="258"/>
      <c r="K3" s="258"/>
    </row>
    <row r="4" spans="1:11" s="259" customFormat="1" ht="31.5" customHeight="1">
      <c r="A4" s="260" t="s">
        <v>127</v>
      </c>
      <c r="D4" s="260"/>
      <c r="E4" s="260"/>
      <c r="F4" s="260"/>
      <c r="G4" s="260"/>
      <c r="H4" s="260"/>
      <c r="I4" s="260"/>
      <c r="J4" s="260"/>
      <c r="K4" s="261"/>
    </row>
    <row r="5" spans="2:11" s="259" customFormat="1" ht="31.5" customHeight="1">
      <c r="B5" s="260" t="s">
        <v>371</v>
      </c>
      <c r="E5" s="260"/>
      <c r="F5" s="260"/>
      <c r="G5" s="260"/>
      <c r="H5" s="260"/>
      <c r="I5" s="260"/>
      <c r="J5" s="260"/>
      <c r="K5" s="261"/>
    </row>
    <row r="6" spans="1:11" s="259" customFormat="1" ht="31.5" customHeight="1">
      <c r="A6" s="260" t="s">
        <v>372</v>
      </c>
      <c r="E6" s="260"/>
      <c r="F6" s="260"/>
      <c r="G6" s="260"/>
      <c r="H6" s="260"/>
      <c r="I6" s="260"/>
      <c r="J6" s="260"/>
      <c r="K6" s="261"/>
    </row>
    <row r="7" spans="1:11" s="259" customFormat="1" ht="31.5" customHeight="1">
      <c r="A7" s="260" t="s">
        <v>373</v>
      </c>
      <c r="E7" s="260"/>
      <c r="F7" s="260"/>
      <c r="G7" s="260"/>
      <c r="H7" s="260"/>
      <c r="I7" s="260"/>
      <c r="J7" s="260"/>
      <c r="K7" s="261"/>
    </row>
    <row r="8" spans="4:11" s="259" customFormat="1" ht="31.5" customHeight="1">
      <c r="D8" s="260" t="s">
        <v>836</v>
      </c>
      <c r="E8" s="260"/>
      <c r="F8" s="260"/>
      <c r="G8" s="260"/>
      <c r="H8" s="260"/>
      <c r="I8" s="260"/>
      <c r="J8" s="260"/>
      <c r="K8" s="261"/>
    </row>
    <row r="9" spans="2:11" s="259" customFormat="1" ht="31.5" customHeight="1">
      <c r="B9" s="260" t="s">
        <v>251</v>
      </c>
      <c r="E9" s="260"/>
      <c r="F9" s="260"/>
      <c r="G9" s="260"/>
      <c r="H9" s="260"/>
      <c r="I9" s="260"/>
      <c r="J9" s="260"/>
      <c r="K9" s="261"/>
    </row>
    <row r="10" spans="4:11" s="259" customFormat="1" ht="31.5" customHeight="1">
      <c r="D10" s="260"/>
      <c r="E10" s="260"/>
      <c r="F10" s="260"/>
      <c r="G10" s="260"/>
      <c r="H10" s="260"/>
      <c r="I10" s="260"/>
      <c r="J10" s="262" t="s">
        <v>779</v>
      </c>
      <c r="K10" s="260"/>
    </row>
    <row r="11" spans="3:10" s="259" customFormat="1" ht="31.5" customHeight="1">
      <c r="C11" s="807" t="s">
        <v>763</v>
      </c>
      <c r="D11" s="807"/>
      <c r="E11" s="807"/>
      <c r="F11" s="807"/>
      <c r="H11" s="548" t="s">
        <v>1058</v>
      </c>
      <c r="I11" s="260"/>
      <c r="J11" s="548" t="s">
        <v>1059</v>
      </c>
    </row>
    <row r="12" spans="3:11" s="259" customFormat="1" ht="31.5" customHeight="1">
      <c r="C12" s="265" t="s">
        <v>697</v>
      </c>
      <c r="D12" s="260"/>
      <c r="E12" s="260"/>
      <c r="H12" s="306">
        <v>699876336</v>
      </c>
      <c r="I12" s="305"/>
      <c r="J12" s="306">
        <v>705520500</v>
      </c>
      <c r="K12" s="263"/>
    </row>
    <row r="13" spans="3:11" s="259" customFormat="1" ht="31.5" customHeight="1">
      <c r="C13" s="265" t="s">
        <v>700</v>
      </c>
      <c r="D13" s="260"/>
      <c r="E13" s="260"/>
      <c r="H13" s="307">
        <v>6283810380</v>
      </c>
      <c r="I13" s="305"/>
      <c r="J13" s="307">
        <v>6580216530</v>
      </c>
      <c r="K13" s="263"/>
    </row>
    <row r="14" spans="3:11" s="259" customFormat="1" ht="31.5" customHeight="1">
      <c r="C14" s="265" t="s">
        <v>702</v>
      </c>
      <c r="D14" s="260"/>
      <c r="E14" s="260"/>
      <c r="H14" s="307">
        <v>1262868750</v>
      </c>
      <c r="I14" s="305"/>
      <c r="J14" s="307">
        <v>1256490625</v>
      </c>
      <c r="K14" s="263"/>
    </row>
    <row r="15" spans="3:11" s="259" customFormat="1" ht="31.5" customHeight="1">
      <c r="C15" s="265" t="s">
        <v>704</v>
      </c>
      <c r="D15" s="260"/>
      <c r="E15" s="260"/>
      <c r="H15" s="307">
        <v>2746134013.75</v>
      </c>
      <c r="I15" s="305"/>
      <c r="J15" s="307">
        <v>2677126873.75</v>
      </c>
      <c r="K15" s="263"/>
    </row>
    <row r="16" spans="3:11" s="259" customFormat="1" ht="31.5" customHeight="1">
      <c r="C16" s="265" t="s">
        <v>706</v>
      </c>
      <c r="D16" s="260"/>
      <c r="E16" s="260"/>
      <c r="H16" s="308">
        <v>2488976050</v>
      </c>
      <c r="I16" s="305"/>
      <c r="J16" s="308">
        <v>2521091870</v>
      </c>
      <c r="K16" s="263"/>
    </row>
    <row r="17" spans="3:11" s="259" customFormat="1" ht="31.5" customHeight="1" thickBot="1">
      <c r="C17" s="260"/>
      <c r="D17" s="264" t="s">
        <v>738</v>
      </c>
      <c r="E17" s="260"/>
      <c r="H17" s="309">
        <f>SUM(H12:H16)</f>
        <v>13481665529.75</v>
      </c>
      <c r="I17" s="305"/>
      <c r="J17" s="309">
        <f>SUM(J12:J16)</f>
        <v>13740446398.75</v>
      </c>
      <c r="K17" s="263"/>
    </row>
    <row r="18" spans="3:11" s="259" customFormat="1" ht="31.5" customHeight="1" thickTop="1">
      <c r="C18" s="260"/>
      <c r="D18" s="260"/>
      <c r="E18" s="260"/>
      <c r="H18" s="260"/>
      <c r="I18" s="260"/>
      <c r="J18" s="260"/>
      <c r="K18" s="261"/>
    </row>
    <row r="19" spans="4:11" s="259" customFormat="1" ht="31.5" customHeight="1">
      <c r="D19" s="260"/>
      <c r="E19" s="260"/>
      <c r="F19" s="260"/>
      <c r="G19" s="260"/>
      <c r="H19" s="260"/>
      <c r="I19" s="260"/>
      <c r="J19" s="260"/>
      <c r="K19" s="261"/>
    </row>
    <row r="20" spans="4:11" s="259" customFormat="1" ht="31.5" customHeight="1">
      <c r="D20" s="260"/>
      <c r="E20" s="260"/>
      <c r="F20" s="260"/>
      <c r="G20" s="260"/>
      <c r="H20" s="260"/>
      <c r="I20" s="260"/>
      <c r="J20" s="260"/>
      <c r="K20" s="261"/>
    </row>
    <row r="21" spans="4:11" s="259" customFormat="1" ht="31.5" customHeight="1">
      <c r="D21" s="260"/>
      <c r="E21" s="260"/>
      <c r="F21" s="260"/>
      <c r="G21" s="260"/>
      <c r="H21" s="260"/>
      <c r="I21" s="260"/>
      <c r="J21" s="260"/>
      <c r="K21" s="261"/>
    </row>
    <row r="22" spans="4:11" s="259" customFormat="1" ht="31.5" customHeight="1">
      <c r="D22" s="260"/>
      <c r="E22" s="260"/>
      <c r="F22" s="260"/>
      <c r="G22" s="260"/>
      <c r="H22" s="260"/>
      <c r="I22" s="260"/>
      <c r="J22" s="260"/>
      <c r="K22" s="261"/>
    </row>
    <row r="23" spans="4:11" s="259" customFormat="1" ht="31.5" customHeight="1">
      <c r="D23" s="260"/>
      <c r="E23" s="260"/>
      <c r="F23" s="260"/>
      <c r="G23" s="260"/>
      <c r="H23" s="260"/>
      <c r="I23" s="260"/>
      <c r="J23" s="260"/>
      <c r="K23" s="261"/>
    </row>
    <row r="24" spans="4:11" s="259" customFormat="1" ht="31.5" customHeight="1">
      <c r="D24" s="260"/>
      <c r="E24" s="260"/>
      <c r="F24" s="260"/>
      <c r="G24" s="260"/>
      <c r="H24" s="260"/>
      <c r="I24" s="260"/>
      <c r="J24" s="260"/>
      <c r="K24" s="261"/>
    </row>
    <row r="25" spans="4:11" s="259" customFormat="1" ht="31.5" customHeight="1">
      <c r="D25" s="260"/>
      <c r="E25" s="260"/>
      <c r="F25" s="260"/>
      <c r="G25" s="260"/>
      <c r="H25" s="260"/>
      <c r="I25" s="260"/>
      <c r="J25" s="260"/>
      <c r="K25" s="261"/>
    </row>
    <row r="26" spans="4:11" s="259" customFormat="1" ht="31.5" customHeight="1">
      <c r="D26" s="260"/>
      <c r="E26" s="260"/>
      <c r="F26" s="260"/>
      <c r="G26" s="260"/>
      <c r="H26" s="260"/>
      <c r="I26" s="260"/>
      <c r="J26" s="260"/>
      <c r="K26" s="261"/>
    </row>
    <row r="27" spans="4:11" s="259" customFormat="1" ht="31.5" customHeight="1">
      <c r="D27" s="260"/>
      <c r="E27" s="260"/>
      <c r="F27" s="260"/>
      <c r="G27" s="260"/>
      <c r="H27" s="260"/>
      <c r="I27" s="260"/>
      <c r="J27" s="260"/>
      <c r="K27" s="261"/>
    </row>
    <row r="28" spans="4:11" s="259" customFormat="1" ht="31.5" customHeight="1">
      <c r="D28" s="260"/>
      <c r="E28" s="260"/>
      <c r="F28" s="260"/>
      <c r="G28" s="260"/>
      <c r="H28" s="260"/>
      <c r="I28" s="260"/>
      <c r="J28" s="260"/>
      <c r="K28" s="261"/>
    </row>
    <row r="29" spans="4:11" s="259" customFormat="1" ht="31.5" customHeight="1">
      <c r="D29" s="260"/>
      <c r="E29" s="260"/>
      <c r="F29" s="260"/>
      <c r="G29" s="260"/>
      <c r="H29" s="260"/>
      <c r="I29" s="260"/>
      <c r="J29" s="260"/>
      <c r="K29" s="261"/>
    </row>
    <row r="30" spans="4:11" s="259" customFormat="1" ht="31.5" customHeight="1">
      <c r="D30" s="260"/>
      <c r="E30" s="260"/>
      <c r="F30" s="260"/>
      <c r="G30" s="260"/>
      <c r="H30" s="260"/>
      <c r="I30" s="260"/>
      <c r="J30" s="260"/>
      <c r="K30" s="261"/>
    </row>
    <row r="31" spans="4:11" s="259" customFormat="1" ht="31.5" customHeight="1">
      <c r="D31" s="260"/>
      <c r="E31" s="260"/>
      <c r="F31" s="260"/>
      <c r="G31" s="260"/>
      <c r="H31" s="260"/>
      <c r="I31" s="260"/>
      <c r="J31" s="260"/>
      <c r="K31" s="261"/>
    </row>
    <row r="32" spans="4:11" s="259" customFormat="1" ht="31.5" customHeight="1">
      <c r="D32" s="260"/>
      <c r="E32" s="260"/>
      <c r="F32" s="260"/>
      <c r="G32" s="260"/>
      <c r="H32" s="260"/>
      <c r="I32" s="260"/>
      <c r="J32" s="260"/>
      <c r="K32" s="261"/>
    </row>
    <row r="33" spans="4:11" s="259" customFormat="1" ht="31.5" customHeight="1">
      <c r="D33" s="260"/>
      <c r="E33" s="260"/>
      <c r="F33" s="260"/>
      <c r="G33" s="260"/>
      <c r="H33" s="260"/>
      <c r="I33" s="260"/>
      <c r="J33" s="260"/>
      <c r="K33" s="261"/>
    </row>
    <row r="34" spans="4:11" s="259" customFormat="1" ht="31.5" customHeight="1">
      <c r="D34" s="260"/>
      <c r="E34" s="260"/>
      <c r="F34" s="260"/>
      <c r="G34" s="260"/>
      <c r="H34" s="260"/>
      <c r="I34" s="260"/>
      <c r="J34" s="260"/>
      <c r="K34" s="261"/>
    </row>
    <row r="35" spans="4:11" s="259" customFormat="1" ht="31.5" customHeight="1">
      <c r="D35" s="260"/>
      <c r="E35" s="260"/>
      <c r="F35" s="260"/>
      <c r="G35" s="260"/>
      <c r="H35" s="260"/>
      <c r="I35" s="260"/>
      <c r="J35" s="260"/>
      <c r="K35" s="261"/>
    </row>
    <row r="36" spans="4:11" s="259" customFormat="1" ht="31.5" customHeight="1">
      <c r="D36" s="260"/>
      <c r="E36" s="260"/>
      <c r="F36" s="260"/>
      <c r="G36" s="260"/>
      <c r="H36" s="260"/>
      <c r="I36" s="260"/>
      <c r="J36" s="260"/>
      <c r="K36" s="261"/>
    </row>
    <row r="37" spans="4:11" s="259" customFormat="1" ht="31.5" customHeight="1">
      <c r="D37" s="260"/>
      <c r="E37" s="260"/>
      <c r="F37" s="260"/>
      <c r="G37" s="260"/>
      <c r="H37" s="260"/>
      <c r="I37" s="260"/>
      <c r="J37" s="260"/>
      <c r="K37" s="261"/>
    </row>
    <row r="38" spans="4:11" s="259" customFormat="1" ht="31.5" customHeight="1">
      <c r="D38" s="260"/>
      <c r="E38" s="260"/>
      <c r="F38" s="260"/>
      <c r="G38" s="260"/>
      <c r="H38" s="260"/>
      <c r="I38" s="260"/>
      <c r="J38" s="260"/>
      <c r="K38" s="261"/>
    </row>
    <row r="39" spans="4:11" s="259" customFormat="1" ht="31.5" customHeight="1">
      <c r="D39" s="260"/>
      <c r="E39" s="260"/>
      <c r="F39" s="260"/>
      <c r="G39" s="260"/>
      <c r="H39" s="260"/>
      <c r="I39" s="260"/>
      <c r="J39" s="260"/>
      <c r="K39" s="261"/>
    </row>
    <row r="40" spans="4:11" s="259" customFormat="1" ht="31.5" customHeight="1">
      <c r="D40" s="260"/>
      <c r="E40" s="260"/>
      <c r="F40" s="260"/>
      <c r="G40" s="260"/>
      <c r="H40" s="260"/>
      <c r="I40" s="260"/>
      <c r="J40" s="260"/>
      <c r="K40" s="261"/>
    </row>
    <row r="41" spans="4:11" s="259" customFormat="1" ht="31.5" customHeight="1">
      <c r="D41" s="260"/>
      <c r="E41" s="260"/>
      <c r="F41" s="260"/>
      <c r="G41" s="260"/>
      <c r="H41" s="260"/>
      <c r="I41" s="260"/>
      <c r="J41" s="260"/>
      <c r="K41" s="261"/>
    </row>
    <row r="42" spans="4:11" s="259" customFormat="1" ht="31.5" customHeight="1">
      <c r="D42" s="260"/>
      <c r="E42" s="260"/>
      <c r="F42" s="260"/>
      <c r="G42" s="260"/>
      <c r="H42" s="260"/>
      <c r="I42" s="260"/>
      <c r="J42" s="260"/>
      <c r="K42" s="261"/>
    </row>
    <row r="43" spans="4:11" s="259" customFormat="1" ht="31.5" customHeight="1">
      <c r="D43" s="260"/>
      <c r="E43" s="260"/>
      <c r="F43" s="260"/>
      <c r="G43" s="260"/>
      <c r="H43" s="260"/>
      <c r="I43" s="260"/>
      <c r="J43" s="260"/>
      <c r="K43" s="261"/>
    </row>
    <row r="44" spans="4:11" s="259" customFormat="1" ht="31.5" customHeight="1">
      <c r="D44" s="260"/>
      <c r="E44" s="260"/>
      <c r="F44" s="260"/>
      <c r="G44" s="260"/>
      <c r="H44" s="260"/>
      <c r="I44" s="260"/>
      <c r="J44" s="260"/>
      <c r="K44" s="261"/>
    </row>
    <row r="45" spans="4:11" s="259" customFormat="1" ht="31.5" customHeight="1">
      <c r="D45" s="260"/>
      <c r="E45" s="260"/>
      <c r="F45" s="260"/>
      <c r="G45" s="260"/>
      <c r="H45" s="260"/>
      <c r="I45" s="260"/>
      <c r="J45" s="260"/>
      <c r="K45" s="261"/>
    </row>
    <row r="46" spans="4:11" s="259" customFormat="1" ht="31.5" customHeight="1">
      <c r="D46" s="260"/>
      <c r="E46" s="260"/>
      <c r="F46" s="260"/>
      <c r="G46" s="260"/>
      <c r="H46" s="260"/>
      <c r="I46" s="260"/>
      <c r="J46" s="260"/>
      <c r="K46" s="261"/>
    </row>
    <row r="47" spans="4:11" s="259" customFormat="1" ht="31.5" customHeight="1">
      <c r="D47" s="260"/>
      <c r="E47" s="260"/>
      <c r="F47" s="260"/>
      <c r="G47" s="260"/>
      <c r="H47" s="260"/>
      <c r="I47" s="260"/>
      <c r="J47" s="260"/>
      <c r="K47" s="261"/>
    </row>
    <row r="48" spans="4:11" s="259" customFormat="1" ht="31.5" customHeight="1">
      <c r="D48" s="260"/>
      <c r="E48" s="260"/>
      <c r="F48" s="260"/>
      <c r="G48" s="260"/>
      <c r="H48" s="260"/>
      <c r="I48" s="260"/>
      <c r="J48" s="260"/>
      <c r="K48" s="261"/>
    </row>
    <row r="49" spans="4:11" s="259" customFormat="1" ht="31.5" customHeight="1">
      <c r="D49" s="260"/>
      <c r="E49" s="260"/>
      <c r="F49" s="260"/>
      <c r="G49" s="260"/>
      <c r="H49" s="260"/>
      <c r="I49" s="260"/>
      <c r="J49" s="260"/>
      <c r="K49" s="261"/>
    </row>
    <row r="50" spans="4:11" s="259" customFormat="1" ht="31.5" customHeight="1">
      <c r="D50" s="260"/>
      <c r="E50" s="260"/>
      <c r="F50" s="260"/>
      <c r="G50" s="260"/>
      <c r="H50" s="260"/>
      <c r="I50" s="260"/>
      <c r="J50" s="260"/>
      <c r="K50" s="261"/>
    </row>
    <row r="51" spans="4:11" s="259" customFormat="1" ht="31.5" customHeight="1">
      <c r="D51" s="260"/>
      <c r="E51" s="260"/>
      <c r="F51" s="260"/>
      <c r="G51" s="260"/>
      <c r="H51" s="260"/>
      <c r="I51" s="260"/>
      <c r="J51" s="260"/>
      <c r="K51" s="261"/>
    </row>
    <row r="52" spans="4:11" s="259" customFormat="1" ht="31.5" customHeight="1">
      <c r="D52" s="260"/>
      <c r="E52" s="260"/>
      <c r="F52" s="260"/>
      <c r="G52" s="260"/>
      <c r="H52" s="260"/>
      <c r="I52" s="260"/>
      <c r="J52" s="260"/>
      <c r="K52" s="261"/>
    </row>
    <row r="53" spans="4:11" s="259" customFormat="1" ht="31.5" customHeight="1">
      <c r="D53" s="260"/>
      <c r="E53" s="260"/>
      <c r="F53" s="260"/>
      <c r="G53" s="260"/>
      <c r="H53" s="260"/>
      <c r="I53" s="260"/>
      <c r="J53" s="260"/>
      <c r="K53" s="261"/>
    </row>
    <row r="54" spans="4:11" s="259" customFormat="1" ht="31.5" customHeight="1">
      <c r="D54" s="260"/>
      <c r="E54" s="260"/>
      <c r="F54" s="260"/>
      <c r="G54" s="260"/>
      <c r="H54" s="260"/>
      <c r="I54" s="260"/>
      <c r="J54" s="260"/>
      <c r="K54" s="261"/>
    </row>
    <row r="55" spans="4:11" s="259" customFormat="1" ht="31.5" customHeight="1">
      <c r="D55" s="260"/>
      <c r="E55" s="260"/>
      <c r="F55" s="260"/>
      <c r="G55" s="260"/>
      <c r="H55" s="260"/>
      <c r="I55" s="260"/>
      <c r="J55" s="260"/>
      <c r="K55" s="261"/>
    </row>
    <row r="56" spans="4:11" s="259" customFormat="1" ht="31.5" customHeight="1">
      <c r="D56" s="260"/>
      <c r="E56" s="260"/>
      <c r="F56" s="260"/>
      <c r="G56" s="260"/>
      <c r="H56" s="260"/>
      <c r="I56" s="260"/>
      <c r="J56" s="260"/>
      <c r="K56" s="261"/>
    </row>
    <row r="57" spans="4:11" s="259" customFormat="1" ht="31.5" customHeight="1">
      <c r="D57" s="260"/>
      <c r="E57" s="260"/>
      <c r="F57" s="260"/>
      <c r="G57" s="260"/>
      <c r="H57" s="260"/>
      <c r="I57" s="260"/>
      <c r="J57" s="260"/>
      <c r="K57" s="261"/>
    </row>
    <row r="58" spans="4:11" s="259" customFormat="1" ht="31.5" customHeight="1">
      <c r="D58" s="260"/>
      <c r="E58" s="260"/>
      <c r="F58" s="260"/>
      <c r="G58" s="260"/>
      <c r="H58" s="260"/>
      <c r="I58" s="260"/>
      <c r="J58" s="260"/>
      <c r="K58" s="261"/>
    </row>
    <row r="59" spans="4:11" s="259" customFormat="1" ht="31.5" customHeight="1">
      <c r="D59" s="260"/>
      <c r="E59" s="260"/>
      <c r="F59" s="260"/>
      <c r="G59" s="260"/>
      <c r="H59" s="260"/>
      <c r="I59" s="260"/>
      <c r="J59" s="260"/>
      <c r="K59" s="261"/>
    </row>
    <row r="60" spans="4:11" s="259" customFormat="1" ht="31.5" customHeight="1">
      <c r="D60" s="260"/>
      <c r="E60" s="260"/>
      <c r="F60" s="260"/>
      <c r="G60" s="260"/>
      <c r="H60" s="260"/>
      <c r="I60" s="260"/>
      <c r="J60" s="260"/>
      <c r="K60" s="261"/>
    </row>
    <row r="61" spans="4:11" s="259" customFormat="1" ht="31.5" customHeight="1">
      <c r="D61" s="260"/>
      <c r="E61" s="260"/>
      <c r="F61" s="260"/>
      <c r="G61" s="260"/>
      <c r="H61" s="260"/>
      <c r="I61" s="260"/>
      <c r="J61" s="260"/>
      <c r="K61" s="261"/>
    </row>
    <row r="62" spans="4:11" s="259" customFormat="1" ht="31.5" customHeight="1">
      <c r="D62" s="260"/>
      <c r="E62" s="260"/>
      <c r="F62" s="260"/>
      <c r="G62" s="260"/>
      <c r="H62" s="260"/>
      <c r="I62" s="260"/>
      <c r="J62" s="260"/>
      <c r="K62" s="261"/>
    </row>
    <row r="63" spans="4:11" s="259" customFormat="1" ht="31.5" customHeight="1">
      <c r="D63" s="260"/>
      <c r="E63" s="260"/>
      <c r="F63" s="260"/>
      <c r="G63" s="260"/>
      <c r="H63" s="260"/>
      <c r="I63" s="260"/>
      <c r="J63" s="260"/>
      <c r="K63" s="261"/>
    </row>
    <row r="64" spans="4:11" s="259" customFormat="1" ht="31.5" customHeight="1">
      <c r="D64" s="260"/>
      <c r="E64" s="260"/>
      <c r="F64" s="260"/>
      <c r="G64" s="260"/>
      <c r="H64" s="260"/>
      <c r="I64" s="260"/>
      <c r="J64" s="260"/>
      <c r="K64" s="261"/>
    </row>
    <row r="65" spans="4:11" s="259" customFormat="1" ht="31.5" customHeight="1">
      <c r="D65" s="260"/>
      <c r="E65" s="260"/>
      <c r="F65" s="260"/>
      <c r="G65" s="260"/>
      <c r="H65" s="260"/>
      <c r="I65" s="260"/>
      <c r="J65" s="260"/>
      <c r="K65" s="261"/>
    </row>
    <row r="66" spans="4:11" s="259" customFormat="1" ht="31.5" customHeight="1">
      <c r="D66" s="260"/>
      <c r="E66" s="260"/>
      <c r="F66" s="260"/>
      <c r="G66" s="260"/>
      <c r="H66" s="260"/>
      <c r="I66" s="260"/>
      <c r="J66" s="260"/>
      <c r="K66" s="261"/>
    </row>
    <row r="67" spans="4:11" s="259" customFormat="1" ht="31.5" customHeight="1">
      <c r="D67" s="260"/>
      <c r="E67" s="260"/>
      <c r="F67" s="260"/>
      <c r="G67" s="260"/>
      <c r="H67" s="260"/>
      <c r="I67" s="260"/>
      <c r="J67" s="260"/>
      <c r="K67" s="261"/>
    </row>
    <row r="68" spans="4:11" s="259" customFormat="1" ht="31.5" customHeight="1">
      <c r="D68" s="260"/>
      <c r="E68" s="260"/>
      <c r="F68" s="260"/>
      <c r="G68" s="260"/>
      <c r="H68" s="260"/>
      <c r="I68" s="260"/>
      <c r="J68" s="260"/>
      <c r="K68" s="261"/>
    </row>
    <row r="69" spans="4:11" s="259" customFormat="1" ht="31.5" customHeight="1">
      <c r="D69" s="260"/>
      <c r="E69" s="260"/>
      <c r="F69" s="260"/>
      <c r="G69" s="260"/>
      <c r="H69" s="260"/>
      <c r="I69" s="260"/>
      <c r="J69" s="260"/>
      <c r="K69" s="261"/>
    </row>
    <row r="70" spans="4:11" s="259" customFormat="1" ht="31.5" customHeight="1">
      <c r="D70" s="260"/>
      <c r="E70" s="260"/>
      <c r="F70" s="260"/>
      <c r="G70" s="260"/>
      <c r="H70" s="260"/>
      <c r="I70" s="260"/>
      <c r="J70" s="260"/>
      <c r="K70" s="261"/>
    </row>
    <row r="71" spans="4:11" s="259" customFormat="1" ht="31.5" customHeight="1">
      <c r="D71" s="260"/>
      <c r="E71" s="260"/>
      <c r="F71" s="260"/>
      <c r="G71" s="260"/>
      <c r="H71" s="260"/>
      <c r="I71" s="260"/>
      <c r="J71" s="260"/>
      <c r="K71" s="261"/>
    </row>
    <row r="72" spans="4:11" s="259" customFormat="1" ht="31.5" customHeight="1">
      <c r="D72" s="260"/>
      <c r="E72" s="260"/>
      <c r="F72" s="260"/>
      <c r="G72" s="260"/>
      <c r="H72" s="260"/>
      <c r="I72" s="260"/>
      <c r="J72" s="260"/>
      <c r="K72" s="261"/>
    </row>
    <row r="73" spans="4:11" s="259" customFormat="1" ht="31.5" customHeight="1">
      <c r="D73" s="260"/>
      <c r="E73" s="260"/>
      <c r="F73" s="260"/>
      <c r="G73" s="260"/>
      <c r="H73" s="260"/>
      <c r="I73" s="260"/>
      <c r="J73" s="260"/>
      <c r="K73" s="261"/>
    </row>
    <row r="74" spans="4:11" s="259" customFormat="1" ht="31.5" customHeight="1">
      <c r="D74" s="260"/>
      <c r="E74" s="260"/>
      <c r="F74" s="260"/>
      <c r="G74" s="260"/>
      <c r="H74" s="260"/>
      <c r="I74" s="260"/>
      <c r="J74" s="260"/>
      <c r="K74" s="261"/>
    </row>
    <row r="75" spans="4:11" s="259" customFormat="1" ht="31.5" customHeight="1">
      <c r="D75" s="260"/>
      <c r="E75" s="260"/>
      <c r="F75" s="260"/>
      <c r="G75" s="260"/>
      <c r="H75" s="260"/>
      <c r="I75" s="260"/>
      <c r="J75" s="260"/>
      <c r="K75" s="261"/>
    </row>
    <row r="76" spans="4:11" s="259" customFormat="1" ht="31.5" customHeight="1">
      <c r="D76" s="260"/>
      <c r="E76" s="260"/>
      <c r="F76" s="260"/>
      <c r="G76" s="260"/>
      <c r="H76" s="260"/>
      <c r="I76" s="260"/>
      <c r="J76" s="260"/>
      <c r="K76" s="261"/>
    </row>
    <row r="77" spans="4:11" s="259" customFormat="1" ht="31.5" customHeight="1">
      <c r="D77" s="260"/>
      <c r="E77" s="260"/>
      <c r="F77" s="260"/>
      <c r="G77" s="260"/>
      <c r="H77" s="260"/>
      <c r="I77" s="260"/>
      <c r="J77" s="260"/>
      <c r="K77" s="261"/>
    </row>
    <row r="78" spans="4:11" s="259" customFormat="1" ht="31.5" customHeight="1">
      <c r="D78" s="260"/>
      <c r="E78" s="260"/>
      <c r="F78" s="260"/>
      <c r="G78" s="260"/>
      <c r="H78" s="260"/>
      <c r="I78" s="260"/>
      <c r="J78" s="260"/>
      <c r="K78" s="261"/>
    </row>
    <row r="79" spans="4:11" s="259" customFormat="1" ht="31.5" customHeight="1">
      <c r="D79" s="260"/>
      <c r="E79" s="260"/>
      <c r="F79" s="260"/>
      <c r="G79" s="260"/>
      <c r="H79" s="260"/>
      <c r="I79" s="260"/>
      <c r="J79" s="260"/>
      <c r="K79" s="261"/>
    </row>
    <row r="80" spans="4:11" s="259" customFormat="1" ht="31.5" customHeight="1">
      <c r="D80" s="260"/>
      <c r="E80" s="260"/>
      <c r="F80" s="260"/>
      <c r="G80" s="260"/>
      <c r="H80" s="260"/>
      <c r="I80" s="260"/>
      <c r="J80" s="260"/>
      <c r="K80" s="261"/>
    </row>
    <row r="81" spans="4:11" s="259" customFormat="1" ht="31.5" customHeight="1">
      <c r="D81" s="260"/>
      <c r="E81" s="260"/>
      <c r="F81" s="260"/>
      <c r="G81" s="260"/>
      <c r="H81" s="260"/>
      <c r="I81" s="260"/>
      <c r="J81" s="260"/>
      <c r="K81" s="261"/>
    </row>
  </sheetData>
  <sheetProtection/>
  <mergeCells count="2">
    <mergeCell ref="A1:J1"/>
    <mergeCell ref="C11:F11"/>
  </mergeCells>
  <printOptions/>
  <pageMargins left="0.5905511811023623" right="0" top="0.5905511811023623" bottom="0.3937007874015748" header="0.31496062992125984" footer="0.3149606299212598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W219"/>
  <sheetViews>
    <sheetView view="pageBreakPreview" zoomScaleSheetLayoutView="100" zoomScalePageLayoutView="0" workbookViewId="0" topLeftCell="A1">
      <selection activeCell="A51" sqref="A51"/>
    </sheetView>
  </sheetViews>
  <sheetFormatPr defaultColWidth="9.140625" defaultRowHeight="24" customHeight="1"/>
  <cols>
    <col min="1" max="1" width="3.8515625" style="205" customWidth="1"/>
    <col min="2" max="2" width="40.8515625" style="92" customWidth="1"/>
    <col min="3" max="3" width="16.8515625" style="92" customWidth="1"/>
    <col min="4" max="4" width="8.8515625" style="92" customWidth="1"/>
    <col min="5" max="8" width="10.7109375" style="92" customWidth="1"/>
    <col min="9" max="12" width="12.7109375" style="92" customWidth="1"/>
    <col min="13" max="13" width="0.42578125" style="92" customWidth="1"/>
    <col min="14" max="14" width="11.28125" style="92" bestFit="1" customWidth="1"/>
    <col min="15" max="16384" width="9.140625" style="92" customWidth="1"/>
  </cols>
  <sheetData>
    <row r="1" spans="1:12" s="91" customFormat="1" ht="24.75" customHeight="1">
      <c r="A1" s="808" t="s">
        <v>156</v>
      </c>
      <c r="B1" s="808"/>
      <c r="C1" s="808"/>
      <c r="D1" s="808"/>
      <c r="E1" s="808"/>
      <c r="F1" s="808"/>
      <c r="G1" s="808"/>
      <c r="H1" s="808"/>
      <c r="I1" s="808"/>
      <c r="J1" s="808"/>
      <c r="K1" s="808"/>
      <c r="L1" s="808"/>
    </row>
    <row r="2" spans="1:12" s="91" customFormat="1" ht="23.25" customHeight="1">
      <c r="A2" s="405"/>
      <c r="B2" s="405"/>
      <c r="C2" s="405"/>
      <c r="D2" s="405"/>
      <c r="E2" s="405"/>
      <c r="F2" s="405"/>
      <c r="G2" s="405"/>
      <c r="H2" s="405"/>
      <c r="I2" s="405"/>
      <c r="J2" s="405"/>
      <c r="K2" s="405"/>
      <c r="L2" s="405"/>
    </row>
    <row r="3" spans="1:3" ht="24" customHeight="1">
      <c r="A3" s="206" t="s">
        <v>912</v>
      </c>
      <c r="B3" s="91"/>
      <c r="C3" s="91"/>
    </row>
    <row r="4" spans="1:12" ht="24" customHeight="1">
      <c r="A4" s="207" t="s">
        <v>913</v>
      </c>
      <c r="B4" s="93"/>
      <c r="C4" s="93"/>
      <c r="D4" s="94"/>
      <c r="E4" s="94"/>
      <c r="F4" s="94"/>
      <c r="G4" s="94"/>
      <c r="H4" s="94"/>
      <c r="I4" s="94"/>
      <c r="J4" s="95"/>
      <c r="K4" s="94"/>
      <c r="L4" s="94"/>
    </row>
    <row r="5" spans="1:12" s="99" customFormat="1" ht="24" customHeight="1">
      <c r="A5" s="782" t="s">
        <v>691</v>
      </c>
      <c r="B5" s="96" t="s">
        <v>621</v>
      </c>
      <c r="C5" s="26" t="s">
        <v>641</v>
      </c>
      <c r="D5" s="26" t="s">
        <v>690</v>
      </c>
      <c r="E5" s="809" t="s">
        <v>589</v>
      </c>
      <c r="F5" s="809"/>
      <c r="G5" s="97" t="s">
        <v>590</v>
      </c>
      <c r="H5" s="97"/>
      <c r="I5" s="98" t="s">
        <v>693</v>
      </c>
      <c r="J5" s="98"/>
      <c r="K5" s="98" t="s">
        <v>694</v>
      </c>
      <c r="L5" s="98"/>
    </row>
    <row r="6" spans="1:12" s="99" customFormat="1" ht="24" customHeight="1">
      <c r="A6" s="208"/>
      <c r="B6" s="101"/>
      <c r="C6" s="102" t="s">
        <v>642</v>
      </c>
      <c r="D6" s="102"/>
      <c r="E6" s="103" t="s">
        <v>696</v>
      </c>
      <c r="F6" s="103"/>
      <c r="G6" s="103" t="s">
        <v>809</v>
      </c>
      <c r="H6" s="103"/>
      <c r="I6" s="104" t="s">
        <v>695</v>
      </c>
      <c r="J6" s="104"/>
      <c r="K6" s="104" t="s">
        <v>695</v>
      </c>
      <c r="L6" s="104"/>
    </row>
    <row r="7" spans="1:12" s="99" customFormat="1" ht="24" customHeight="1">
      <c r="A7" s="208"/>
      <c r="B7" s="101"/>
      <c r="C7" s="102"/>
      <c r="D7" s="102"/>
      <c r="E7" s="301" t="s">
        <v>879</v>
      </c>
      <c r="F7" s="301" t="s">
        <v>604</v>
      </c>
      <c r="G7" s="301" t="s">
        <v>879</v>
      </c>
      <c r="H7" s="301" t="s">
        <v>604</v>
      </c>
      <c r="I7" s="301" t="s">
        <v>879</v>
      </c>
      <c r="J7" s="301" t="s">
        <v>604</v>
      </c>
      <c r="K7" s="301" t="s">
        <v>879</v>
      </c>
      <c r="L7" s="301" t="s">
        <v>604</v>
      </c>
    </row>
    <row r="8" spans="1:12" s="106" customFormat="1" ht="24" customHeight="1">
      <c r="A8" s="209"/>
      <c r="B8" s="13"/>
      <c r="C8" s="1"/>
      <c r="D8" s="2"/>
      <c r="E8" s="781">
        <v>2015</v>
      </c>
      <c r="F8" s="781">
        <v>2014</v>
      </c>
      <c r="G8" s="781">
        <v>2015</v>
      </c>
      <c r="H8" s="781">
        <v>2014</v>
      </c>
      <c r="I8" s="781">
        <v>2015</v>
      </c>
      <c r="J8" s="781">
        <v>2014</v>
      </c>
      <c r="K8" s="781">
        <v>2015</v>
      </c>
      <c r="L8" s="781">
        <v>2014</v>
      </c>
    </row>
    <row r="9" spans="1:12" ht="24" customHeight="1">
      <c r="A9" s="203" t="s">
        <v>827</v>
      </c>
      <c r="B9" s="107" t="s">
        <v>258</v>
      </c>
      <c r="C9" s="108" t="s">
        <v>643</v>
      </c>
      <c r="D9" s="109" t="s">
        <v>741</v>
      </c>
      <c r="E9" s="559">
        <v>149930</v>
      </c>
      <c r="F9" s="559">
        <v>149930</v>
      </c>
      <c r="G9" s="567">
        <v>15.35</v>
      </c>
      <c r="H9" s="567">
        <v>15.35</v>
      </c>
      <c r="I9" s="567">
        <v>130042427.82</v>
      </c>
      <c r="J9" s="55">
        <v>130042427.82</v>
      </c>
      <c r="K9" s="567">
        <v>0</v>
      </c>
      <c r="L9" s="352">
        <v>18412856.8</v>
      </c>
    </row>
    <row r="10" spans="1:12" ht="24" customHeight="1">
      <c r="A10" s="203" t="s">
        <v>828</v>
      </c>
      <c r="B10" s="107" t="s">
        <v>591</v>
      </c>
      <c r="C10" s="108" t="s">
        <v>705</v>
      </c>
      <c r="D10" s="109" t="s">
        <v>741</v>
      </c>
      <c r="E10" s="559">
        <v>60000</v>
      </c>
      <c r="F10" s="559">
        <v>60000</v>
      </c>
      <c r="G10" s="567">
        <v>12.73</v>
      </c>
      <c r="H10" s="567">
        <v>12.73</v>
      </c>
      <c r="I10" s="567">
        <v>12215983.3</v>
      </c>
      <c r="J10" s="55">
        <v>12215983.3</v>
      </c>
      <c r="K10" s="567">
        <v>0</v>
      </c>
      <c r="L10" s="352">
        <v>6108000</v>
      </c>
    </row>
    <row r="11" spans="1:12" ht="24" customHeight="1">
      <c r="A11" s="203" t="s">
        <v>829</v>
      </c>
      <c r="B11" s="107" t="s">
        <v>735</v>
      </c>
      <c r="C11" s="108" t="s">
        <v>726</v>
      </c>
      <c r="D11" s="109" t="s">
        <v>699</v>
      </c>
      <c r="E11" s="559">
        <v>1634572</v>
      </c>
      <c r="F11" s="559">
        <v>1634572</v>
      </c>
      <c r="G11" s="567">
        <v>4.48</v>
      </c>
      <c r="H11" s="567">
        <v>4.48</v>
      </c>
      <c r="I11" s="567">
        <v>197844509.73</v>
      </c>
      <c r="J11" s="55">
        <v>197844509.73</v>
      </c>
      <c r="K11" s="567">
        <v>0</v>
      </c>
      <c r="L11" s="354">
        <v>0</v>
      </c>
    </row>
    <row r="12" spans="1:12" ht="24" customHeight="1">
      <c r="A12" s="203" t="s">
        <v>830</v>
      </c>
      <c r="B12" s="107" t="s">
        <v>736</v>
      </c>
      <c r="C12" s="108" t="s">
        <v>640</v>
      </c>
      <c r="D12" s="109" t="s">
        <v>743</v>
      </c>
      <c r="E12" s="559">
        <v>120000</v>
      </c>
      <c r="F12" s="559">
        <v>120000</v>
      </c>
      <c r="G12" s="567">
        <v>8.53</v>
      </c>
      <c r="H12" s="567">
        <v>8.53</v>
      </c>
      <c r="I12" s="567">
        <v>34040231.12</v>
      </c>
      <c r="J12" s="55">
        <v>34040231.12</v>
      </c>
      <c r="K12" s="567">
        <v>0</v>
      </c>
      <c r="L12" s="354">
        <v>0</v>
      </c>
    </row>
    <row r="13" spans="1:12" ht="24" customHeight="1">
      <c r="A13" s="203" t="s">
        <v>832</v>
      </c>
      <c r="B13" s="107" t="s">
        <v>737</v>
      </c>
      <c r="C13" s="108" t="s">
        <v>726</v>
      </c>
      <c r="D13" s="109" t="s">
        <v>724</v>
      </c>
      <c r="E13" s="559">
        <v>2700000</v>
      </c>
      <c r="F13" s="559">
        <v>2700000</v>
      </c>
      <c r="G13" s="567">
        <v>5.65</v>
      </c>
      <c r="H13" s="567">
        <v>5.65</v>
      </c>
      <c r="I13" s="567">
        <v>195978047.96</v>
      </c>
      <c r="J13" s="55">
        <v>195978047.96</v>
      </c>
      <c r="K13" s="567">
        <v>0</v>
      </c>
      <c r="L13" s="354">
        <v>0</v>
      </c>
    </row>
    <row r="14" spans="1:12" ht="24" customHeight="1">
      <c r="A14" s="203" t="s">
        <v>833</v>
      </c>
      <c r="B14" s="107" t="s">
        <v>259</v>
      </c>
      <c r="C14" s="108" t="s">
        <v>260</v>
      </c>
      <c r="D14" s="109" t="s">
        <v>724</v>
      </c>
      <c r="E14" s="559">
        <v>955000</v>
      </c>
      <c r="F14" s="559">
        <v>955000</v>
      </c>
      <c r="G14" s="567">
        <v>15.57</v>
      </c>
      <c r="H14" s="567">
        <v>15.57</v>
      </c>
      <c r="I14" s="567">
        <v>264227129.37</v>
      </c>
      <c r="J14" s="55">
        <v>264227129.37</v>
      </c>
      <c r="K14" s="567">
        <v>0</v>
      </c>
      <c r="L14" s="352">
        <v>29539406</v>
      </c>
    </row>
    <row r="15" spans="1:12" ht="24" customHeight="1">
      <c r="A15" s="203" t="s">
        <v>834</v>
      </c>
      <c r="B15" s="92" t="s">
        <v>606</v>
      </c>
      <c r="C15" s="109" t="s">
        <v>722</v>
      </c>
      <c r="D15" s="109" t="s">
        <v>699</v>
      </c>
      <c r="E15" s="714" t="s">
        <v>314</v>
      </c>
      <c r="F15" s="714" t="s">
        <v>314</v>
      </c>
      <c r="G15" s="715">
        <v>0.11</v>
      </c>
      <c r="H15" s="715">
        <v>0.11</v>
      </c>
      <c r="I15" s="715">
        <v>92656195</v>
      </c>
      <c r="J15" s="55">
        <v>92656195</v>
      </c>
      <c r="K15" s="567">
        <v>403598.19</v>
      </c>
      <c r="L15" s="58">
        <v>922188.05</v>
      </c>
    </row>
    <row r="16" spans="1:12" ht="24" customHeight="1">
      <c r="A16" s="203" t="s">
        <v>835</v>
      </c>
      <c r="B16" s="110" t="s">
        <v>428</v>
      </c>
      <c r="C16" s="108" t="s">
        <v>705</v>
      </c>
      <c r="D16" s="59" t="s">
        <v>741</v>
      </c>
      <c r="E16" s="559">
        <v>149510</v>
      </c>
      <c r="F16" s="559">
        <v>149510</v>
      </c>
      <c r="G16" s="567">
        <v>15.5</v>
      </c>
      <c r="H16" s="567">
        <v>15.5</v>
      </c>
      <c r="I16" s="567">
        <v>43120478</v>
      </c>
      <c r="J16" s="55">
        <v>43120478</v>
      </c>
      <c r="K16" s="567">
        <v>0</v>
      </c>
      <c r="L16" s="352">
        <v>1042982.1</v>
      </c>
    </row>
    <row r="17" spans="1:12" ht="24" customHeight="1">
      <c r="A17" s="203" t="s">
        <v>914</v>
      </c>
      <c r="B17" s="110" t="s">
        <v>429</v>
      </c>
      <c r="C17" s="108" t="s">
        <v>640</v>
      </c>
      <c r="D17" s="59" t="s">
        <v>741</v>
      </c>
      <c r="E17" s="559">
        <v>96000</v>
      </c>
      <c r="F17" s="559">
        <v>96000</v>
      </c>
      <c r="G17" s="567">
        <v>13.78</v>
      </c>
      <c r="H17" s="567">
        <v>13.78</v>
      </c>
      <c r="I17" s="567">
        <v>56886983.49</v>
      </c>
      <c r="J17" s="55">
        <v>56886983.49</v>
      </c>
      <c r="K17" s="567">
        <v>0</v>
      </c>
      <c r="L17" s="352">
        <v>5952899.7</v>
      </c>
    </row>
    <row r="18" spans="1:12" ht="24" customHeight="1">
      <c r="A18" s="203" t="s">
        <v>915</v>
      </c>
      <c r="B18" s="110" t="s">
        <v>430</v>
      </c>
      <c r="C18" s="60" t="s">
        <v>859</v>
      </c>
      <c r="D18" s="59" t="s">
        <v>741</v>
      </c>
      <c r="E18" s="559">
        <v>108000</v>
      </c>
      <c r="F18" s="559">
        <v>108000</v>
      </c>
      <c r="G18" s="567">
        <v>12.03</v>
      </c>
      <c r="H18" s="567">
        <v>12.03</v>
      </c>
      <c r="I18" s="567">
        <v>12993750</v>
      </c>
      <c r="J18" s="55">
        <v>12993750</v>
      </c>
      <c r="K18" s="567">
        <v>0</v>
      </c>
      <c r="L18" s="352">
        <v>6496875</v>
      </c>
    </row>
    <row r="19" spans="1:12" s="57" customFormat="1" ht="24" customHeight="1">
      <c r="A19" s="203" t="s">
        <v>916</v>
      </c>
      <c r="B19" s="110" t="s">
        <v>431</v>
      </c>
      <c r="C19" s="60" t="s">
        <v>668</v>
      </c>
      <c r="D19" s="59" t="s">
        <v>741</v>
      </c>
      <c r="E19" s="559">
        <v>75000</v>
      </c>
      <c r="F19" s="559">
        <v>75000</v>
      </c>
      <c r="G19" s="567">
        <v>14.076</v>
      </c>
      <c r="H19" s="567">
        <v>14.076</v>
      </c>
      <c r="I19" s="567">
        <v>29154287.52</v>
      </c>
      <c r="J19" s="55">
        <v>29154287.52</v>
      </c>
      <c r="K19" s="567">
        <v>0</v>
      </c>
      <c r="L19" s="352">
        <v>7389900</v>
      </c>
    </row>
    <row r="20" spans="1:12" s="57" customFormat="1" ht="24" customHeight="1">
      <c r="A20" s="203" t="s">
        <v>917</v>
      </c>
      <c r="B20" s="110" t="s">
        <v>432</v>
      </c>
      <c r="C20" s="65" t="s">
        <v>261</v>
      </c>
      <c r="D20" s="59" t="s">
        <v>743</v>
      </c>
      <c r="E20" s="559">
        <v>100000</v>
      </c>
      <c r="F20" s="559">
        <v>100000</v>
      </c>
      <c r="G20" s="567">
        <v>5.33</v>
      </c>
      <c r="H20" s="567">
        <v>5.33</v>
      </c>
      <c r="I20" s="567">
        <v>11199960</v>
      </c>
      <c r="J20" s="55">
        <v>11199960</v>
      </c>
      <c r="K20" s="567">
        <v>0</v>
      </c>
      <c r="L20" s="352">
        <v>79999.8</v>
      </c>
    </row>
    <row r="21" spans="1:12" s="57" customFormat="1" ht="24" customHeight="1">
      <c r="A21" s="203" t="s">
        <v>918</v>
      </c>
      <c r="B21" s="110" t="s">
        <v>433</v>
      </c>
      <c r="C21" s="60" t="s">
        <v>262</v>
      </c>
      <c r="D21" s="59" t="s">
        <v>743</v>
      </c>
      <c r="E21" s="559">
        <v>150000</v>
      </c>
      <c r="F21" s="559">
        <v>150000</v>
      </c>
      <c r="G21" s="567">
        <v>3</v>
      </c>
      <c r="H21" s="567">
        <v>3</v>
      </c>
      <c r="I21" s="567">
        <v>28800000</v>
      </c>
      <c r="J21" s="55">
        <v>28800000</v>
      </c>
      <c r="K21" s="567">
        <v>0</v>
      </c>
      <c r="L21" s="352">
        <v>8100000</v>
      </c>
    </row>
    <row r="22" spans="1:12" s="57" customFormat="1" ht="24" customHeight="1">
      <c r="A22" s="203" t="s">
        <v>919</v>
      </c>
      <c r="B22" s="110" t="s">
        <v>434</v>
      </c>
      <c r="C22" s="60" t="s">
        <v>570</v>
      </c>
      <c r="D22" s="59" t="s">
        <v>724</v>
      </c>
      <c r="E22" s="559">
        <v>450000</v>
      </c>
      <c r="F22" s="559">
        <v>450000</v>
      </c>
      <c r="G22" s="567">
        <v>2.82</v>
      </c>
      <c r="H22" s="567">
        <v>2.82</v>
      </c>
      <c r="I22" s="747">
        <v>38008800</v>
      </c>
      <c r="J22" s="61">
        <v>38008800</v>
      </c>
      <c r="K22" s="747">
        <v>0</v>
      </c>
      <c r="L22" s="353">
        <v>13936560</v>
      </c>
    </row>
    <row r="23" spans="1:12" s="57" customFormat="1" ht="24" customHeight="1">
      <c r="A23" s="210"/>
      <c r="B23" s="111" t="s">
        <v>738</v>
      </c>
      <c r="C23" s="92"/>
      <c r="D23" s="92"/>
      <c r="E23" s="112"/>
      <c r="F23" s="112"/>
      <c r="G23" s="63"/>
      <c r="H23" s="63"/>
      <c r="I23" s="63">
        <f>SUM(I9:I22)</f>
        <v>1147168783.31</v>
      </c>
      <c r="J23" s="63">
        <f>SUM(J9:J22)</f>
        <v>1147168783.31</v>
      </c>
      <c r="K23" s="63">
        <f>SUM(K9:K22)</f>
        <v>403598.19</v>
      </c>
      <c r="L23" s="63">
        <f>SUM(L9:L22)</f>
        <v>97981667.45</v>
      </c>
    </row>
    <row r="24" spans="1:12" s="57" customFormat="1" ht="24" customHeight="1">
      <c r="A24" s="210"/>
      <c r="B24" s="113" t="s">
        <v>237</v>
      </c>
      <c r="C24" s="92"/>
      <c r="D24" s="92"/>
      <c r="E24" s="112"/>
      <c r="F24" s="112"/>
      <c r="G24" s="63"/>
      <c r="H24" s="63"/>
      <c r="I24" s="566">
        <v>1940368736.58</v>
      </c>
      <c r="J24" s="566">
        <v>2110104735.42</v>
      </c>
      <c r="K24" s="355">
        <v>0</v>
      </c>
      <c r="L24" s="130" t="s">
        <v>831</v>
      </c>
    </row>
    <row r="25" spans="1:12" s="57" customFormat="1" ht="24" customHeight="1">
      <c r="A25" s="210"/>
      <c r="B25" s="113" t="s">
        <v>238</v>
      </c>
      <c r="C25" s="92"/>
      <c r="D25" s="92"/>
      <c r="E25" s="112"/>
      <c r="F25" s="112"/>
      <c r="G25" s="63"/>
      <c r="H25" s="63"/>
      <c r="I25" s="624">
        <v>-197844509.73</v>
      </c>
      <c r="J25" s="624">
        <v>-197844509.73</v>
      </c>
      <c r="K25" s="355">
        <v>0</v>
      </c>
      <c r="L25" s="360" t="s">
        <v>831</v>
      </c>
    </row>
    <row r="26" spans="1:12" s="57" customFormat="1" ht="24" customHeight="1" thickBot="1">
      <c r="A26" s="210"/>
      <c r="B26" s="113" t="s">
        <v>633</v>
      </c>
      <c r="C26" s="92"/>
      <c r="D26" s="92"/>
      <c r="E26" s="114"/>
      <c r="F26" s="114"/>
      <c r="G26" s="92"/>
      <c r="H26" s="92"/>
      <c r="I26" s="62">
        <f>SUM(I23:I25)</f>
        <v>2889693010.16</v>
      </c>
      <c r="J26" s="62">
        <f>SUM(J23:J25)</f>
        <v>3059429009</v>
      </c>
      <c r="K26" s="62">
        <f>SUM(K23:K25)</f>
        <v>403598.19</v>
      </c>
      <c r="L26" s="62">
        <f>SUM(L23:L25)</f>
        <v>97981667.45</v>
      </c>
    </row>
    <row r="27" spans="1:12" ht="24" customHeight="1" thickTop="1">
      <c r="A27" s="212" t="s">
        <v>920</v>
      </c>
      <c r="B27" s="113"/>
      <c r="E27" s="114"/>
      <c r="F27" s="114"/>
      <c r="I27" s="63"/>
      <c r="J27" s="63"/>
      <c r="K27" s="63"/>
      <c r="L27" s="63"/>
    </row>
    <row r="28" spans="1:12" ht="24" customHeight="1">
      <c r="A28" s="213" t="s">
        <v>921</v>
      </c>
      <c r="B28" s="107" t="s">
        <v>263</v>
      </c>
      <c r="C28" s="108" t="s">
        <v>645</v>
      </c>
      <c r="D28" s="109" t="s">
        <v>743</v>
      </c>
      <c r="E28" s="559">
        <v>200000</v>
      </c>
      <c r="F28" s="559">
        <v>200000</v>
      </c>
      <c r="G28" s="567">
        <v>18.16</v>
      </c>
      <c r="H28" s="567">
        <v>18.16</v>
      </c>
      <c r="I28" s="567">
        <v>69561939.58</v>
      </c>
      <c r="J28" s="567">
        <v>69561939.58</v>
      </c>
      <c r="K28" s="567">
        <v>0</v>
      </c>
      <c r="L28" s="567">
        <v>0</v>
      </c>
    </row>
    <row r="29" spans="1:12" ht="24" customHeight="1">
      <c r="A29" s="213" t="s">
        <v>837</v>
      </c>
      <c r="B29" s="107" t="s">
        <v>264</v>
      </c>
      <c r="C29" s="108" t="s">
        <v>646</v>
      </c>
      <c r="D29" s="109" t="s">
        <v>741</v>
      </c>
      <c r="E29" s="716">
        <v>10000</v>
      </c>
      <c r="F29" s="716">
        <v>10000</v>
      </c>
      <c r="G29" s="567">
        <v>18</v>
      </c>
      <c r="H29" s="567">
        <v>18</v>
      </c>
      <c r="I29" s="567">
        <v>2952357.5</v>
      </c>
      <c r="J29" s="567">
        <v>2952357.5</v>
      </c>
      <c r="K29" s="567">
        <v>0</v>
      </c>
      <c r="L29" s="567">
        <v>90000</v>
      </c>
    </row>
    <row r="30" spans="1:13" ht="24" customHeight="1">
      <c r="A30" s="213" t="s">
        <v>838</v>
      </c>
      <c r="B30" s="107" t="s">
        <v>265</v>
      </c>
      <c r="C30" s="108" t="s">
        <v>814</v>
      </c>
      <c r="D30" s="109" t="s">
        <v>419</v>
      </c>
      <c r="E30" s="716">
        <v>127000</v>
      </c>
      <c r="F30" s="716">
        <v>127000</v>
      </c>
      <c r="G30" s="567">
        <v>8.78</v>
      </c>
      <c r="H30" s="567">
        <v>8.78</v>
      </c>
      <c r="I30" s="567">
        <v>15053034.16</v>
      </c>
      <c r="J30" s="567">
        <v>15053034.16</v>
      </c>
      <c r="K30" s="567">
        <v>0</v>
      </c>
      <c r="L30" s="567">
        <v>1672500</v>
      </c>
      <c r="M30" s="108"/>
    </row>
    <row r="31" spans="1:12" ht="24" customHeight="1">
      <c r="A31" s="213" t="s">
        <v>839</v>
      </c>
      <c r="B31" s="107" t="s">
        <v>740</v>
      </c>
      <c r="C31" s="108" t="s">
        <v>647</v>
      </c>
      <c r="D31" s="109" t="s">
        <v>741</v>
      </c>
      <c r="E31" s="716">
        <v>145000</v>
      </c>
      <c r="F31" s="716">
        <v>145000</v>
      </c>
      <c r="G31" s="567">
        <v>15</v>
      </c>
      <c r="H31" s="567">
        <v>15</v>
      </c>
      <c r="I31" s="567">
        <v>34339805.49</v>
      </c>
      <c r="J31" s="567">
        <v>34339805.49</v>
      </c>
      <c r="K31" s="567">
        <v>0</v>
      </c>
      <c r="L31" s="567">
        <v>0</v>
      </c>
    </row>
    <row r="32" spans="1:12" ht="24" customHeight="1">
      <c r="A32" s="213" t="s">
        <v>840</v>
      </c>
      <c r="B32" s="107" t="s">
        <v>266</v>
      </c>
      <c r="C32" s="108" t="s">
        <v>670</v>
      </c>
      <c r="D32" s="109" t="s">
        <v>743</v>
      </c>
      <c r="E32" s="716">
        <v>20000</v>
      </c>
      <c r="F32" s="716">
        <v>20000</v>
      </c>
      <c r="G32" s="567">
        <v>19.5</v>
      </c>
      <c r="H32" s="567">
        <v>19.5</v>
      </c>
      <c r="I32" s="567">
        <v>6246583.44</v>
      </c>
      <c r="J32" s="567">
        <v>6246583.44</v>
      </c>
      <c r="K32" s="567">
        <v>0</v>
      </c>
      <c r="L32" s="567">
        <v>389980</v>
      </c>
    </row>
    <row r="33" spans="1:12" ht="24" customHeight="1">
      <c r="A33" s="213" t="s">
        <v>841</v>
      </c>
      <c r="B33" s="107" t="s">
        <v>746</v>
      </c>
      <c r="C33" s="108" t="s">
        <v>698</v>
      </c>
      <c r="D33" s="109" t="s">
        <v>743</v>
      </c>
      <c r="E33" s="716">
        <v>20000</v>
      </c>
      <c r="F33" s="716">
        <v>20000</v>
      </c>
      <c r="G33" s="567">
        <v>19.5</v>
      </c>
      <c r="H33" s="567">
        <v>19.5</v>
      </c>
      <c r="I33" s="567">
        <v>5906141.75</v>
      </c>
      <c r="J33" s="567">
        <v>5906141.75</v>
      </c>
      <c r="K33" s="567">
        <v>0</v>
      </c>
      <c r="L33" s="567">
        <v>0</v>
      </c>
    </row>
    <row r="34" spans="1:12" ht="24" customHeight="1">
      <c r="A34" s="213" t="s">
        <v>842</v>
      </c>
      <c r="B34" s="107" t="s">
        <v>173</v>
      </c>
      <c r="C34" s="108" t="s">
        <v>174</v>
      </c>
      <c r="D34" s="109" t="s">
        <v>741</v>
      </c>
      <c r="E34" s="790">
        <v>0</v>
      </c>
      <c r="F34" s="790">
        <v>0</v>
      </c>
      <c r="G34" s="790">
        <v>0</v>
      </c>
      <c r="H34" s="790">
        <v>0</v>
      </c>
      <c r="I34" s="790">
        <v>0</v>
      </c>
      <c r="J34" s="790">
        <v>0</v>
      </c>
      <c r="K34" s="790">
        <v>0</v>
      </c>
      <c r="L34" s="378">
        <v>1800000</v>
      </c>
    </row>
    <row r="35" spans="1:12" ht="24" customHeight="1">
      <c r="A35" s="213" t="s">
        <v>843</v>
      </c>
      <c r="B35" s="750" t="s">
        <v>128</v>
      </c>
      <c r="C35" s="558" t="s">
        <v>810</v>
      </c>
      <c r="D35" s="751" t="s">
        <v>709</v>
      </c>
      <c r="E35" s="717" t="s">
        <v>445</v>
      </c>
      <c r="F35" s="717" t="s">
        <v>445</v>
      </c>
      <c r="G35" s="567">
        <v>18</v>
      </c>
      <c r="H35" s="567">
        <v>18</v>
      </c>
      <c r="I35" s="567">
        <v>2161197.26</v>
      </c>
      <c r="J35" s="567">
        <v>2161197.26</v>
      </c>
      <c r="K35" s="567">
        <v>0</v>
      </c>
      <c r="L35" s="562">
        <v>0</v>
      </c>
    </row>
    <row r="36" spans="1:12" ht="24" customHeight="1">
      <c r="A36" s="213" t="s">
        <v>844</v>
      </c>
      <c r="B36" s="107" t="s">
        <v>267</v>
      </c>
      <c r="C36" s="108" t="s">
        <v>703</v>
      </c>
      <c r="D36" s="109" t="s">
        <v>741</v>
      </c>
      <c r="E36" s="716">
        <v>30000</v>
      </c>
      <c r="F36" s="716">
        <v>30000</v>
      </c>
      <c r="G36" s="567">
        <v>16</v>
      </c>
      <c r="H36" s="567">
        <v>16</v>
      </c>
      <c r="I36" s="567">
        <v>4922582.5</v>
      </c>
      <c r="J36" s="567">
        <v>4922582.5</v>
      </c>
      <c r="K36" s="567">
        <v>0</v>
      </c>
      <c r="L36" s="562">
        <v>1920000</v>
      </c>
    </row>
    <row r="37" spans="1:12" ht="24" customHeight="1">
      <c r="A37" s="213" t="s">
        <v>845</v>
      </c>
      <c r="B37" s="107" t="s">
        <v>268</v>
      </c>
      <c r="C37" s="108" t="s">
        <v>269</v>
      </c>
      <c r="D37" s="109" t="s">
        <v>724</v>
      </c>
      <c r="E37" s="716">
        <v>1200000</v>
      </c>
      <c r="F37" s="716">
        <v>1200000</v>
      </c>
      <c r="G37" s="567">
        <v>3</v>
      </c>
      <c r="H37" s="567">
        <v>3</v>
      </c>
      <c r="I37" s="567">
        <v>36000000</v>
      </c>
      <c r="J37" s="567">
        <v>36000000</v>
      </c>
      <c r="K37" s="567">
        <v>0</v>
      </c>
      <c r="L37" s="562">
        <v>9000000</v>
      </c>
    </row>
    <row r="38" spans="1:12" ht="24" customHeight="1">
      <c r="A38" s="213" t="s">
        <v>846</v>
      </c>
      <c r="B38" s="107" t="s">
        <v>747</v>
      </c>
      <c r="C38" s="108" t="s">
        <v>571</v>
      </c>
      <c r="D38" s="109" t="s">
        <v>724</v>
      </c>
      <c r="E38" s="716">
        <v>237500</v>
      </c>
      <c r="F38" s="716">
        <v>237500</v>
      </c>
      <c r="G38" s="567">
        <v>10</v>
      </c>
      <c r="H38" s="567">
        <v>10</v>
      </c>
      <c r="I38" s="567">
        <v>23760000</v>
      </c>
      <c r="J38" s="567">
        <v>23760000</v>
      </c>
      <c r="K38" s="567">
        <v>1900800</v>
      </c>
      <c r="L38" s="567">
        <v>1900800</v>
      </c>
    </row>
    <row r="39" spans="1:12" ht="24" customHeight="1">
      <c r="A39" s="213" t="s">
        <v>847</v>
      </c>
      <c r="B39" s="107" t="s">
        <v>270</v>
      </c>
      <c r="C39" s="108" t="s">
        <v>271</v>
      </c>
      <c r="D39" s="109" t="s">
        <v>724</v>
      </c>
      <c r="E39" s="716">
        <v>378857</v>
      </c>
      <c r="F39" s="716">
        <v>378857</v>
      </c>
      <c r="G39" s="567">
        <v>15</v>
      </c>
      <c r="H39" s="567">
        <v>15</v>
      </c>
      <c r="I39" s="567">
        <v>94680056</v>
      </c>
      <c r="J39" s="567">
        <v>94680056</v>
      </c>
      <c r="K39" s="567">
        <v>0</v>
      </c>
      <c r="L39" s="352">
        <v>9000003.17</v>
      </c>
    </row>
    <row r="40" spans="1:12" ht="24" customHeight="1">
      <c r="A40" s="213" t="s">
        <v>848</v>
      </c>
      <c r="B40" s="107" t="s">
        <v>272</v>
      </c>
      <c r="C40" s="108" t="s">
        <v>648</v>
      </c>
      <c r="D40" s="109" t="s">
        <v>741</v>
      </c>
      <c r="E40" s="716">
        <v>80000</v>
      </c>
      <c r="F40" s="716">
        <v>80000</v>
      </c>
      <c r="G40" s="567">
        <v>11.97</v>
      </c>
      <c r="H40" s="567">
        <v>11.97</v>
      </c>
      <c r="I40" s="567">
        <v>9572050</v>
      </c>
      <c r="J40" s="567">
        <v>9572050</v>
      </c>
      <c r="K40" s="567">
        <v>57432300</v>
      </c>
      <c r="L40" s="56">
        <v>28716150</v>
      </c>
    </row>
    <row r="41" spans="1:12" ht="24" customHeight="1">
      <c r="A41" s="213" t="s">
        <v>849</v>
      </c>
      <c r="B41" s="107" t="s">
        <v>761</v>
      </c>
      <c r="C41" s="108" t="s">
        <v>273</v>
      </c>
      <c r="D41" s="109" t="s">
        <v>724</v>
      </c>
      <c r="E41" s="716">
        <v>97400</v>
      </c>
      <c r="F41" s="716">
        <v>97400</v>
      </c>
      <c r="G41" s="567">
        <v>9</v>
      </c>
      <c r="H41" s="567">
        <v>9</v>
      </c>
      <c r="I41" s="567">
        <v>12416490</v>
      </c>
      <c r="J41" s="567">
        <v>12416490</v>
      </c>
      <c r="K41" s="567">
        <v>0</v>
      </c>
      <c r="L41" s="352">
        <v>2191500</v>
      </c>
    </row>
    <row r="42" spans="1:12" ht="24" customHeight="1">
      <c r="A42" s="213" t="s">
        <v>850</v>
      </c>
      <c r="B42" s="107" t="s">
        <v>274</v>
      </c>
      <c r="C42" s="108" t="s">
        <v>655</v>
      </c>
      <c r="D42" s="109" t="s">
        <v>724</v>
      </c>
      <c r="E42" s="716">
        <v>143220</v>
      </c>
      <c r="F42" s="716">
        <v>143220</v>
      </c>
      <c r="G42" s="567">
        <v>19.55</v>
      </c>
      <c r="H42" s="567">
        <v>19.55</v>
      </c>
      <c r="I42" s="567">
        <v>26764312.5</v>
      </c>
      <c r="J42" s="567">
        <v>26764312.5</v>
      </c>
      <c r="K42" s="567">
        <v>0</v>
      </c>
      <c r="L42" s="117">
        <v>1680000</v>
      </c>
    </row>
    <row r="43" spans="1:12" ht="24" customHeight="1">
      <c r="A43" s="213" t="s">
        <v>851</v>
      </c>
      <c r="B43" s="107" t="s">
        <v>275</v>
      </c>
      <c r="C43" s="108" t="s">
        <v>698</v>
      </c>
      <c r="D43" s="109" t="s">
        <v>741</v>
      </c>
      <c r="E43" s="716">
        <v>10000</v>
      </c>
      <c r="F43" s="716">
        <v>10000</v>
      </c>
      <c r="G43" s="567">
        <v>15</v>
      </c>
      <c r="H43" s="567">
        <v>15</v>
      </c>
      <c r="I43" s="567">
        <v>1500000</v>
      </c>
      <c r="J43" s="567">
        <v>1500000</v>
      </c>
      <c r="K43" s="567">
        <v>0</v>
      </c>
      <c r="L43" s="352">
        <v>750000</v>
      </c>
    </row>
    <row r="44" spans="1:12" ht="24" customHeight="1">
      <c r="A44" s="213" t="s">
        <v>852</v>
      </c>
      <c r="B44" s="107" t="s">
        <v>748</v>
      </c>
      <c r="C44" s="108" t="s">
        <v>656</v>
      </c>
      <c r="D44" s="109" t="s">
        <v>724</v>
      </c>
      <c r="E44" s="716">
        <v>1215000</v>
      </c>
      <c r="F44" s="716">
        <v>1215000</v>
      </c>
      <c r="G44" s="567">
        <v>12.41</v>
      </c>
      <c r="H44" s="567">
        <v>12.41</v>
      </c>
      <c r="I44" s="567">
        <v>10080960</v>
      </c>
      <c r="J44" s="567">
        <v>10080960</v>
      </c>
      <c r="K44" s="567">
        <v>0</v>
      </c>
      <c r="L44" s="354">
        <v>1005520</v>
      </c>
    </row>
    <row r="45" spans="1:12" ht="24" customHeight="1">
      <c r="A45" s="213" t="s">
        <v>853</v>
      </c>
      <c r="B45" s="107" t="s">
        <v>749</v>
      </c>
      <c r="C45" s="108" t="s">
        <v>384</v>
      </c>
      <c r="D45" s="109" t="s">
        <v>724</v>
      </c>
      <c r="E45" s="716">
        <v>60000</v>
      </c>
      <c r="F45" s="64">
        <v>60000</v>
      </c>
      <c r="G45" s="567">
        <v>10</v>
      </c>
      <c r="H45" s="55">
        <v>10</v>
      </c>
      <c r="I45" s="567">
        <v>6000000</v>
      </c>
      <c r="J45" s="567">
        <v>6000000</v>
      </c>
      <c r="K45" s="567">
        <v>0</v>
      </c>
      <c r="L45" s="352">
        <v>240000</v>
      </c>
    </row>
    <row r="46" spans="1:12" ht="24" customHeight="1">
      <c r="A46" s="213" t="s">
        <v>854</v>
      </c>
      <c r="B46" s="107" t="s">
        <v>750</v>
      </c>
      <c r="C46" s="108" t="s">
        <v>383</v>
      </c>
      <c r="D46" s="109" t="s">
        <v>724</v>
      </c>
      <c r="E46" s="716">
        <v>126000</v>
      </c>
      <c r="F46" s="716">
        <v>126000</v>
      </c>
      <c r="G46" s="567">
        <v>14.75</v>
      </c>
      <c r="H46" s="567">
        <v>14.75</v>
      </c>
      <c r="I46" s="567">
        <v>19202504.36</v>
      </c>
      <c r="J46" s="55">
        <v>19202504.36</v>
      </c>
      <c r="K46" s="567">
        <v>0</v>
      </c>
      <c r="L46" s="378">
        <v>0</v>
      </c>
    </row>
    <row r="47" spans="1:12" ht="24" customHeight="1">
      <c r="A47" s="213" t="s">
        <v>922</v>
      </c>
      <c r="B47" s="107" t="s">
        <v>276</v>
      </c>
      <c r="C47" s="108" t="s">
        <v>278</v>
      </c>
      <c r="D47" s="109" t="s">
        <v>724</v>
      </c>
      <c r="E47" s="716">
        <v>324000</v>
      </c>
      <c r="F47" s="716">
        <v>324000</v>
      </c>
      <c r="G47" s="567">
        <v>19.71</v>
      </c>
      <c r="H47" s="567">
        <v>19.71</v>
      </c>
      <c r="I47" s="567">
        <v>76609202.82</v>
      </c>
      <c r="J47" s="55">
        <v>76609202.82</v>
      </c>
      <c r="K47" s="567">
        <v>1915551</v>
      </c>
      <c r="L47" s="378">
        <v>2873326.5</v>
      </c>
    </row>
    <row r="48" spans="1:12" ht="24" customHeight="1">
      <c r="A48" s="213" t="s">
        <v>923</v>
      </c>
      <c r="B48" s="107" t="s">
        <v>277</v>
      </c>
      <c r="C48" s="108" t="s">
        <v>811</v>
      </c>
      <c r="D48" s="109" t="s">
        <v>699</v>
      </c>
      <c r="E48" s="716">
        <v>16500</v>
      </c>
      <c r="F48" s="716">
        <v>16500</v>
      </c>
      <c r="G48" s="567">
        <v>6</v>
      </c>
      <c r="H48" s="567">
        <v>6</v>
      </c>
      <c r="I48" s="567">
        <v>3000000</v>
      </c>
      <c r="J48" s="117">
        <v>3000000</v>
      </c>
      <c r="K48" s="567">
        <v>0</v>
      </c>
      <c r="L48" s="379">
        <v>0</v>
      </c>
    </row>
    <row r="49" spans="1:13" ht="24" customHeight="1">
      <c r="A49" s="213" t="s">
        <v>855</v>
      </c>
      <c r="B49" s="107" t="s">
        <v>279</v>
      </c>
      <c r="C49" s="108" t="s">
        <v>280</v>
      </c>
      <c r="D49" s="109" t="s">
        <v>741</v>
      </c>
      <c r="E49" s="716">
        <v>40000</v>
      </c>
      <c r="F49" s="64">
        <v>40000</v>
      </c>
      <c r="G49" s="567">
        <v>10</v>
      </c>
      <c r="H49" s="567">
        <v>10</v>
      </c>
      <c r="I49" s="567">
        <v>4000000</v>
      </c>
      <c r="J49" s="567">
        <v>4000000</v>
      </c>
      <c r="K49" s="567">
        <v>0</v>
      </c>
      <c r="L49" s="562">
        <v>2000000</v>
      </c>
      <c r="M49" s="108"/>
    </row>
    <row r="50" spans="1:12" ht="24" customHeight="1">
      <c r="A50" s="210"/>
      <c r="B50" s="107"/>
      <c r="C50" s="108"/>
      <c r="D50" s="109"/>
      <c r="E50" s="64"/>
      <c r="F50" s="64"/>
      <c r="G50" s="55"/>
      <c r="H50" s="55"/>
      <c r="I50" s="55"/>
      <c r="J50" s="55"/>
      <c r="K50" s="352"/>
      <c r="L50" s="56"/>
    </row>
    <row r="51" spans="1:12" ht="24.75" customHeight="1">
      <c r="A51" s="204" t="s">
        <v>992</v>
      </c>
      <c r="B51" s="90"/>
      <c r="C51" s="90"/>
      <c r="D51" s="90"/>
      <c r="E51" s="90"/>
      <c r="F51" s="90"/>
      <c r="G51" s="90"/>
      <c r="H51" s="90"/>
      <c r="I51" s="90"/>
      <c r="J51" s="90"/>
      <c r="K51" s="90"/>
      <c r="L51" s="90"/>
    </row>
    <row r="52" spans="1:12" ht="23.25" customHeight="1">
      <c r="A52" s="204"/>
      <c r="B52" s="90"/>
      <c r="C52" s="90"/>
      <c r="D52" s="90"/>
      <c r="E52" s="90"/>
      <c r="F52" s="90"/>
      <c r="G52" s="90"/>
      <c r="H52" s="90"/>
      <c r="I52" s="90"/>
      <c r="J52" s="90"/>
      <c r="K52" s="90"/>
      <c r="L52" s="90"/>
    </row>
    <row r="53" spans="1:12" s="99" customFormat="1" ht="24" customHeight="1">
      <c r="A53" s="207" t="s">
        <v>991</v>
      </c>
      <c r="B53" s="113"/>
      <c r="C53" s="92"/>
      <c r="D53" s="92"/>
      <c r="E53" s="114"/>
      <c r="F53" s="114"/>
      <c r="G53" s="92"/>
      <c r="H53" s="92"/>
      <c r="I53" s="63"/>
      <c r="J53" s="63"/>
      <c r="K53" s="92"/>
      <c r="L53" s="92"/>
    </row>
    <row r="54" spans="1:12" s="99" customFormat="1" ht="24" customHeight="1">
      <c r="A54" s="782" t="s">
        <v>691</v>
      </c>
      <c r="B54" s="96" t="s">
        <v>621</v>
      </c>
      <c r="C54" s="26" t="s">
        <v>641</v>
      </c>
      <c r="D54" s="26" t="s">
        <v>690</v>
      </c>
      <c r="E54" s="97" t="s">
        <v>589</v>
      </c>
      <c r="F54" s="97"/>
      <c r="G54" s="97" t="s">
        <v>590</v>
      </c>
      <c r="H54" s="97"/>
      <c r="I54" s="98" t="s">
        <v>693</v>
      </c>
      <c r="J54" s="98"/>
      <c r="K54" s="98" t="s">
        <v>694</v>
      </c>
      <c r="L54" s="98"/>
    </row>
    <row r="55" spans="1:12" s="99" customFormat="1" ht="24" customHeight="1">
      <c r="A55" s="208"/>
      <c r="B55" s="101"/>
      <c r="C55" s="102" t="s">
        <v>642</v>
      </c>
      <c r="D55" s="102"/>
      <c r="E55" s="103" t="s">
        <v>696</v>
      </c>
      <c r="F55" s="103"/>
      <c r="G55" s="103" t="s">
        <v>809</v>
      </c>
      <c r="H55" s="103"/>
      <c r="I55" s="104" t="s">
        <v>695</v>
      </c>
      <c r="J55" s="104"/>
      <c r="K55" s="104" t="s">
        <v>695</v>
      </c>
      <c r="L55" s="104"/>
    </row>
    <row r="56" spans="1:12" s="99" customFormat="1" ht="24" customHeight="1">
      <c r="A56" s="208"/>
      <c r="B56" s="101"/>
      <c r="C56" s="102"/>
      <c r="D56" s="102"/>
      <c r="E56" s="301" t="s">
        <v>879</v>
      </c>
      <c r="F56" s="301" t="s">
        <v>604</v>
      </c>
      <c r="G56" s="301" t="s">
        <v>879</v>
      </c>
      <c r="H56" s="301" t="s">
        <v>604</v>
      </c>
      <c r="I56" s="301" t="s">
        <v>879</v>
      </c>
      <c r="J56" s="301" t="s">
        <v>604</v>
      </c>
      <c r="K56" s="301" t="s">
        <v>879</v>
      </c>
      <c r="L56" s="301" t="s">
        <v>604</v>
      </c>
    </row>
    <row r="57" spans="1:12" ht="24" customHeight="1">
      <c r="A57" s="209"/>
      <c r="B57" s="13"/>
      <c r="C57" s="1"/>
      <c r="D57" s="2"/>
      <c r="E57" s="781" t="s">
        <v>1083</v>
      </c>
      <c r="F57" s="781" t="s">
        <v>996</v>
      </c>
      <c r="G57" s="781" t="s">
        <v>1083</v>
      </c>
      <c r="H57" s="781" t="s">
        <v>996</v>
      </c>
      <c r="I57" s="781" t="s">
        <v>1083</v>
      </c>
      <c r="J57" s="781" t="s">
        <v>996</v>
      </c>
      <c r="K57" s="781" t="s">
        <v>1083</v>
      </c>
      <c r="L57" s="781" t="s">
        <v>996</v>
      </c>
    </row>
    <row r="58" spans="1:13" ht="24" customHeight="1">
      <c r="A58" s="203" t="s">
        <v>856</v>
      </c>
      <c r="B58" s="107" t="s">
        <v>751</v>
      </c>
      <c r="C58" s="108" t="s">
        <v>573</v>
      </c>
      <c r="D58" s="109" t="s">
        <v>699</v>
      </c>
      <c r="E58" s="716">
        <v>3013000</v>
      </c>
      <c r="F58" s="64">
        <v>3013000</v>
      </c>
      <c r="G58" s="567">
        <v>0.37</v>
      </c>
      <c r="H58" s="567">
        <v>0.37</v>
      </c>
      <c r="I58" s="567">
        <v>11000000</v>
      </c>
      <c r="J58" s="567">
        <v>11000000</v>
      </c>
      <c r="K58" s="567">
        <v>0</v>
      </c>
      <c r="L58" s="562">
        <v>0</v>
      </c>
      <c r="M58" s="108"/>
    </row>
    <row r="59" spans="1:13" ht="24" customHeight="1">
      <c r="A59" s="203" t="s">
        <v>857</v>
      </c>
      <c r="B59" s="107" t="s">
        <v>281</v>
      </c>
      <c r="C59" s="108" t="s">
        <v>282</v>
      </c>
      <c r="D59" s="109" t="s">
        <v>709</v>
      </c>
      <c r="E59" s="716">
        <v>60000</v>
      </c>
      <c r="F59" s="716">
        <v>60000</v>
      </c>
      <c r="G59" s="566">
        <v>5</v>
      </c>
      <c r="H59" s="566">
        <v>5</v>
      </c>
      <c r="I59" s="567">
        <v>3000000</v>
      </c>
      <c r="J59" s="55">
        <v>3000000</v>
      </c>
      <c r="K59" s="567">
        <v>0</v>
      </c>
      <c r="L59" s="378">
        <v>0</v>
      </c>
      <c r="M59" s="116"/>
    </row>
    <row r="60" spans="1:13" ht="24" customHeight="1">
      <c r="A60" s="203" t="s">
        <v>858</v>
      </c>
      <c r="B60" s="107" t="s">
        <v>617</v>
      </c>
      <c r="C60" s="108" t="s">
        <v>283</v>
      </c>
      <c r="D60" s="109" t="s">
        <v>743</v>
      </c>
      <c r="E60" s="716">
        <v>100000</v>
      </c>
      <c r="F60" s="64">
        <v>100000</v>
      </c>
      <c r="G60" s="566">
        <v>12.8</v>
      </c>
      <c r="H60" s="55">
        <v>12.8</v>
      </c>
      <c r="I60" s="567">
        <v>14528000</v>
      </c>
      <c r="J60" s="55">
        <v>14528000</v>
      </c>
      <c r="K60" s="567">
        <v>0</v>
      </c>
      <c r="L60" s="378">
        <v>0</v>
      </c>
      <c r="M60" s="116"/>
    </row>
    <row r="61" spans="1:12" ht="24" customHeight="1">
      <c r="A61" s="203" t="s">
        <v>924</v>
      </c>
      <c r="B61" s="107" t="s">
        <v>284</v>
      </c>
      <c r="C61" s="108" t="s">
        <v>657</v>
      </c>
      <c r="D61" s="109" t="s">
        <v>307</v>
      </c>
      <c r="E61" s="716">
        <v>600000</v>
      </c>
      <c r="F61" s="64">
        <v>600000</v>
      </c>
      <c r="G61" s="566">
        <v>9</v>
      </c>
      <c r="H61" s="566">
        <v>9</v>
      </c>
      <c r="I61" s="567">
        <v>54937500</v>
      </c>
      <c r="J61" s="55">
        <v>54937500</v>
      </c>
      <c r="K61" s="567">
        <v>0</v>
      </c>
      <c r="L61" s="378">
        <v>0</v>
      </c>
    </row>
    <row r="62" spans="1:13" ht="24" customHeight="1">
      <c r="A62" s="203" t="s">
        <v>925</v>
      </c>
      <c r="B62" s="107" t="s">
        <v>752</v>
      </c>
      <c r="C62" s="108" t="s">
        <v>812</v>
      </c>
      <c r="D62" s="109" t="s">
        <v>741</v>
      </c>
      <c r="E62" s="716">
        <v>200000</v>
      </c>
      <c r="F62" s="64">
        <v>200000</v>
      </c>
      <c r="G62" s="566">
        <v>6</v>
      </c>
      <c r="H62" s="55">
        <v>6</v>
      </c>
      <c r="I62" s="567">
        <v>10000000</v>
      </c>
      <c r="J62" s="55">
        <v>10000000</v>
      </c>
      <c r="K62" s="567">
        <v>0</v>
      </c>
      <c r="L62" s="378">
        <v>0</v>
      </c>
      <c r="M62" s="116"/>
    </row>
    <row r="63" spans="1:12" ht="24" customHeight="1">
      <c r="A63" s="203" t="s">
        <v>926</v>
      </c>
      <c r="B63" s="107" t="s">
        <v>184</v>
      </c>
      <c r="C63" s="108" t="s">
        <v>658</v>
      </c>
      <c r="D63" s="109" t="s">
        <v>724</v>
      </c>
      <c r="E63" s="716">
        <v>2000000</v>
      </c>
      <c r="F63" s="64">
        <v>2000000</v>
      </c>
      <c r="G63" s="566">
        <v>2.4245</v>
      </c>
      <c r="H63" s="53">
        <v>2.4245</v>
      </c>
      <c r="I63" s="567">
        <v>47123280</v>
      </c>
      <c r="J63" s="55">
        <v>47123280</v>
      </c>
      <c r="K63" s="567">
        <v>0</v>
      </c>
      <c r="L63" s="378">
        <v>0</v>
      </c>
    </row>
    <row r="64" spans="1:12" ht="24" customHeight="1">
      <c r="A64" s="203" t="s">
        <v>927</v>
      </c>
      <c r="B64" s="107" t="s">
        <v>285</v>
      </c>
      <c r="C64" s="108" t="s">
        <v>286</v>
      </c>
      <c r="D64" s="109" t="s">
        <v>709</v>
      </c>
      <c r="E64" s="559">
        <v>12000</v>
      </c>
      <c r="F64" s="54">
        <v>12000</v>
      </c>
      <c r="G64" s="718">
        <v>4.75</v>
      </c>
      <c r="H64" s="718">
        <v>4.75</v>
      </c>
      <c r="I64" s="567">
        <v>570000</v>
      </c>
      <c r="J64" s="55">
        <v>570000</v>
      </c>
      <c r="K64" s="567">
        <v>0</v>
      </c>
      <c r="L64" s="378">
        <v>0</v>
      </c>
    </row>
    <row r="65" spans="1:12" ht="24" customHeight="1">
      <c r="A65" s="203" t="s">
        <v>928</v>
      </c>
      <c r="B65" s="107" t="s">
        <v>287</v>
      </c>
      <c r="C65" s="109" t="s">
        <v>674</v>
      </c>
      <c r="D65" s="109" t="s">
        <v>741</v>
      </c>
      <c r="E65" s="719">
        <v>260000</v>
      </c>
      <c r="F65" s="66">
        <v>260000</v>
      </c>
      <c r="G65" s="563">
        <v>10</v>
      </c>
      <c r="H65" s="55">
        <v>10</v>
      </c>
      <c r="I65" s="568">
        <v>26000000</v>
      </c>
      <c r="J65" s="55">
        <v>26000000</v>
      </c>
      <c r="K65" s="567">
        <v>4160000</v>
      </c>
      <c r="L65" s="378">
        <v>3900000</v>
      </c>
    </row>
    <row r="66" spans="1:12" ht="24" customHeight="1">
      <c r="A66" s="203" t="s">
        <v>929</v>
      </c>
      <c r="B66" s="107" t="s">
        <v>289</v>
      </c>
      <c r="C66" s="109" t="s">
        <v>698</v>
      </c>
      <c r="D66" s="109" t="s">
        <v>743</v>
      </c>
      <c r="E66" s="719">
        <v>40000</v>
      </c>
      <c r="F66" s="66">
        <v>40000</v>
      </c>
      <c r="G66" s="563">
        <v>12</v>
      </c>
      <c r="H66" s="55">
        <v>12</v>
      </c>
      <c r="I66" s="568">
        <v>4800000</v>
      </c>
      <c r="J66" s="55">
        <v>4800000</v>
      </c>
      <c r="K66" s="567">
        <v>0</v>
      </c>
      <c r="L66" s="378">
        <v>0</v>
      </c>
    </row>
    <row r="67" spans="1:12" ht="24" customHeight="1">
      <c r="A67" s="203" t="s">
        <v>930</v>
      </c>
      <c r="B67" s="107" t="s">
        <v>435</v>
      </c>
      <c r="C67" s="109" t="s">
        <v>572</v>
      </c>
      <c r="D67" s="109"/>
      <c r="E67" s="67"/>
      <c r="F67" s="67"/>
      <c r="G67" s="120"/>
      <c r="H67" s="120"/>
      <c r="J67" s="119"/>
      <c r="K67" s="378"/>
      <c r="L67" s="378"/>
    </row>
    <row r="68" spans="1:12" ht="24" customHeight="1">
      <c r="A68" s="210"/>
      <c r="B68" s="107" t="s">
        <v>288</v>
      </c>
      <c r="C68" s="109" t="s">
        <v>669</v>
      </c>
      <c r="D68" s="109" t="s">
        <v>637</v>
      </c>
      <c r="E68" s="748">
        <v>80000</v>
      </c>
      <c r="F68" s="67">
        <v>80000</v>
      </c>
      <c r="G68" s="749">
        <v>16.33</v>
      </c>
      <c r="H68" s="120">
        <v>16.33</v>
      </c>
      <c r="I68" s="568">
        <v>13066600</v>
      </c>
      <c r="J68" s="119">
        <v>13066600</v>
      </c>
      <c r="K68" s="567">
        <v>0</v>
      </c>
      <c r="L68" s="378">
        <v>0</v>
      </c>
    </row>
    <row r="69" spans="1:12" ht="24" customHeight="1">
      <c r="A69" s="203" t="s">
        <v>931</v>
      </c>
      <c r="B69" s="107" t="s">
        <v>290</v>
      </c>
      <c r="C69" s="109" t="s">
        <v>816</v>
      </c>
      <c r="D69" s="109" t="s">
        <v>699</v>
      </c>
      <c r="E69" s="719">
        <v>1350000</v>
      </c>
      <c r="F69" s="719">
        <v>1350000</v>
      </c>
      <c r="G69" s="563">
        <v>6</v>
      </c>
      <c r="H69" s="55">
        <v>6</v>
      </c>
      <c r="I69" s="568">
        <v>81000000</v>
      </c>
      <c r="J69" s="55">
        <v>81000000</v>
      </c>
      <c r="K69" s="567">
        <v>4659306.68</v>
      </c>
      <c r="L69" s="378">
        <v>1651511.4</v>
      </c>
    </row>
    <row r="70" spans="1:12" ht="24" customHeight="1">
      <c r="A70" s="203" t="s">
        <v>932</v>
      </c>
      <c r="B70" s="107" t="s">
        <v>436</v>
      </c>
      <c r="C70" s="109" t="s">
        <v>291</v>
      </c>
      <c r="D70" s="109" t="s">
        <v>724</v>
      </c>
      <c r="E70" s="719">
        <v>70000</v>
      </c>
      <c r="F70" s="719">
        <v>70000</v>
      </c>
      <c r="G70" s="563">
        <v>15</v>
      </c>
      <c r="H70" s="563">
        <v>15</v>
      </c>
      <c r="I70" s="568">
        <v>10500000</v>
      </c>
      <c r="J70" s="55">
        <v>10500000</v>
      </c>
      <c r="K70" s="567">
        <v>0</v>
      </c>
      <c r="L70" s="379">
        <v>1813350</v>
      </c>
    </row>
    <row r="71" spans="1:12" ht="24" customHeight="1">
      <c r="A71" s="203" t="s">
        <v>933</v>
      </c>
      <c r="B71" s="107" t="s">
        <v>292</v>
      </c>
      <c r="C71" s="109" t="s">
        <v>685</v>
      </c>
      <c r="D71" s="109" t="s">
        <v>744</v>
      </c>
      <c r="E71" s="719">
        <v>25000</v>
      </c>
      <c r="F71" s="719">
        <v>25000</v>
      </c>
      <c r="G71" s="563">
        <v>8</v>
      </c>
      <c r="H71" s="563">
        <v>8</v>
      </c>
      <c r="I71" s="568">
        <v>2000000</v>
      </c>
      <c r="J71" s="55">
        <v>2000000</v>
      </c>
      <c r="K71" s="567">
        <v>0</v>
      </c>
      <c r="L71" s="568">
        <v>0</v>
      </c>
    </row>
    <row r="72" spans="1:2" ht="24" customHeight="1">
      <c r="A72" s="203" t="s">
        <v>934</v>
      </c>
      <c r="B72" s="92" t="s">
        <v>178</v>
      </c>
    </row>
    <row r="73" spans="1:12" ht="24" customHeight="1">
      <c r="A73" s="203"/>
      <c r="B73" s="92" t="s">
        <v>179</v>
      </c>
      <c r="C73" s="109" t="s">
        <v>293</v>
      </c>
      <c r="D73" s="109" t="s">
        <v>724</v>
      </c>
      <c r="E73" s="719">
        <v>590000</v>
      </c>
      <c r="F73" s="719">
        <v>590000</v>
      </c>
      <c r="G73" s="563">
        <v>8.33</v>
      </c>
      <c r="H73" s="563">
        <v>8.33</v>
      </c>
      <c r="I73" s="568">
        <v>49167000</v>
      </c>
      <c r="J73" s="55">
        <v>49167000</v>
      </c>
      <c r="K73" s="567">
        <v>0</v>
      </c>
      <c r="L73" s="377">
        <v>0</v>
      </c>
    </row>
    <row r="74" spans="1:12" ht="24" customHeight="1">
      <c r="A74" s="203" t="s">
        <v>935</v>
      </c>
      <c r="B74" s="92" t="s">
        <v>599</v>
      </c>
      <c r="C74" s="109" t="s">
        <v>734</v>
      </c>
      <c r="D74" s="109" t="s">
        <v>741</v>
      </c>
      <c r="E74" s="719">
        <v>100000</v>
      </c>
      <c r="F74" s="66">
        <v>100000</v>
      </c>
      <c r="G74" s="563">
        <v>10</v>
      </c>
      <c r="H74" s="55">
        <v>10</v>
      </c>
      <c r="I74" s="568">
        <v>10000000</v>
      </c>
      <c r="J74" s="55">
        <v>10000000</v>
      </c>
      <c r="K74" s="567">
        <v>0</v>
      </c>
      <c r="L74" s="377">
        <v>0</v>
      </c>
    </row>
    <row r="75" spans="1:12" ht="24" customHeight="1">
      <c r="A75" s="203" t="s">
        <v>936</v>
      </c>
      <c r="B75" s="92" t="s">
        <v>713</v>
      </c>
      <c r="C75" s="109" t="s">
        <v>639</v>
      </c>
      <c r="D75" s="109" t="s">
        <v>724</v>
      </c>
      <c r="E75" s="719">
        <v>621463</v>
      </c>
      <c r="F75" s="66">
        <v>621463</v>
      </c>
      <c r="G75" s="563">
        <v>16.04</v>
      </c>
      <c r="H75" s="55">
        <v>16.04</v>
      </c>
      <c r="I75" s="568">
        <v>126256111.36</v>
      </c>
      <c r="J75" s="55">
        <v>126256111.36</v>
      </c>
      <c r="K75" s="567">
        <v>0</v>
      </c>
      <c r="L75" s="381">
        <v>0</v>
      </c>
    </row>
    <row r="76" spans="1:12" ht="24.75" customHeight="1">
      <c r="A76" s="203" t="s">
        <v>937</v>
      </c>
      <c r="B76" s="121" t="s">
        <v>386</v>
      </c>
      <c r="C76" s="60" t="s">
        <v>346</v>
      </c>
      <c r="D76" s="65" t="s">
        <v>709</v>
      </c>
      <c r="E76" s="719">
        <v>7813</v>
      </c>
      <c r="F76" s="66">
        <v>7813</v>
      </c>
      <c r="G76" s="563">
        <v>19.5</v>
      </c>
      <c r="H76" s="55">
        <v>19.5</v>
      </c>
      <c r="I76" s="568">
        <v>6998437.5</v>
      </c>
      <c r="J76" s="55">
        <v>6998437.5</v>
      </c>
      <c r="K76" s="567">
        <v>0</v>
      </c>
      <c r="L76" s="382">
        <v>0</v>
      </c>
    </row>
    <row r="77" spans="1:12" ht="24" customHeight="1">
      <c r="A77" s="203" t="s">
        <v>938</v>
      </c>
      <c r="B77" s="121" t="s">
        <v>781</v>
      </c>
      <c r="C77" s="60" t="s">
        <v>644</v>
      </c>
      <c r="D77" s="65" t="s">
        <v>724</v>
      </c>
      <c r="E77" s="719">
        <v>30000</v>
      </c>
      <c r="F77" s="66">
        <v>30000</v>
      </c>
      <c r="G77" s="563">
        <v>15</v>
      </c>
      <c r="H77" s="55">
        <v>15</v>
      </c>
      <c r="I77" s="568">
        <v>4500000</v>
      </c>
      <c r="J77" s="55">
        <v>4500000</v>
      </c>
      <c r="K77" s="567">
        <v>0</v>
      </c>
      <c r="L77" s="382">
        <v>0</v>
      </c>
    </row>
    <row r="78" spans="1:12" ht="24" customHeight="1">
      <c r="A78" s="203" t="s">
        <v>939</v>
      </c>
      <c r="B78" s="121" t="s">
        <v>764</v>
      </c>
      <c r="C78" s="60" t="s">
        <v>387</v>
      </c>
      <c r="D78" s="65" t="s">
        <v>745</v>
      </c>
      <c r="E78" s="719">
        <v>300000</v>
      </c>
      <c r="F78" s="66">
        <v>300000</v>
      </c>
      <c r="G78" s="563">
        <v>19.33</v>
      </c>
      <c r="H78" s="55">
        <v>19.33</v>
      </c>
      <c r="I78" s="568">
        <v>58000000</v>
      </c>
      <c r="J78" s="55">
        <v>58000000</v>
      </c>
      <c r="K78" s="567">
        <v>0</v>
      </c>
      <c r="L78" s="382">
        <v>0</v>
      </c>
    </row>
    <row r="79" spans="1:12" ht="24" customHeight="1">
      <c r="A79" s="203" t="s">
        <v>940</v>
      </c>
      <c r="B79" s="122" t="s">
        <v>862</v>
      </c>
      <c r="C79" s="68" t="s">
        <v>782</v>
      </c>
      <c r="D79" s="65" t="s">
        <v>745</v>
      </c>
      <c r="E79" s="719">
        <v>30000</v>
      </c>
      <c r="F79" s="719">
        <v>30000</v>
      </c>
      <c r="G79" s="563">
        <v>15</v>
      </c>
      <c r="H79" s="563">
        <v>15</v>
      </c>
      <c r="I79" s="568">
        <v>4500000</v>
      </c>
      <c r="J79" s="568">
        <v>4500000</v>
      </c>
      <c r="K79" s="567">
        <v>0</v>
      </c>
      <c r="L79" s="568">
        <v>0</v>
      </c>
    </row>
    <row r="80" spans="1:12" ht="24" customHeight="1">
      <c r="A80" s="203" t="s">
        <v>941</v>
      </c>
      <c r="B80" s="122" t="s">
        <v>765</v>
      </c>
      <c r="C80" s="68" t="s">
        <v>783</v>
      </c>
      <c r="D80" s="65" t="s">
        <v>724</v>
      </c>
      <c r="E80" s="719">
        <v>28000</v>
      </c>
      <c r="F80" s="719">
        <v>28000</v>
      </c>
      <c r="G80" s="563">
        <v>9</v>
      </c>
      <c r="H80" s="563">
        <v>9</v>
      </c>
      <c r="I80" s="568">
        <v>2521000</v>
      </c>
      <c r="J80" s="568">
        <v>2521000</v>
      </c>
      <c r="K80" s="567">
        <v>0</v>
      </c>
      <c r="L80" s="567">
        <v>378150</v>
      </c>
    </row>
    <row r="81" spans="1:12" ht="24" customHeight="1">
      <c r="A81" s="203" t="s">
        <v>942</v>
      </c>
      <c r="B81" s="122" t="s">
        <v>388</v>
      </c>
      <c r="C81" s="68" t="s">
        <v>784</v>
      </c>
      <c r="D81" s="65" t="s">
        <v>743</v>
      </c>
      <c r="E81" s="719">
        <v>50000</v>
      </c>
      <c r="F81" s="719">
        <v>50000</v>
      </c>
      <c r="G81" s="563">
        <v>14</v>
      </c>
      <c r="H81" s="55">
        <v>14</v>
      </c>
      <c r="I81" s="568">
        <v>7000000</v>
      </c>
      <c r="J81" s="568">
        <v>7000000</v>
      </c>
      <c r="K81" s="567">
        <v>0</v>
      </c>
      <c r="L81" s="567">
        <v>560000</v>
      </c>
    </row>
    <row r="82" spans="1:12" ht="24" customHeight="1">
      <c r="A82" s="203" t="s">
        <v>943</v>
      </c>
      <c r="B82" s="122" t="s">
        <v>389</v>
      </c>
      <c r="C82" s="68" t="s">
        <v>390</v>
      </c>
      <c r="D82" s="65" t="s">
        <v>709</v>
      </c>
      <c r="E82" s="719">
        <v>180000</v>
      </c>
      <c r="F82" s="719">
        <v>180000</v>
      </c>
      <c r="G82" s="563">
        <v>12.5</v>
      </c>
      <c r="H82" s="563">
        <v>12.5</v>
      </c>
      <c r="I82" s="568">
        <v>22500000</v>
      </c>
      <c r="J82" s="568">
        <v>22500000</v>
      </c>
      <c r="K82" s="567">
        <v>0</v>
      </c>
      <c r="L82" s="568">
        <v>0</v>
      </c>
    </row>
    <row r="83" spans="1:12" ht="24" customHeight="1">
      <c r="A83" s="203" t="s">
        <v>944</v>
      </c>
      <c r="B83" s="122" t="s">
        <v>766</v>
      </c>
      <c r="C83" s="68" t="s">
        <v>785</v>
      </c>
      <c r="D83" s="65" t="s">
        <v>724</v>
      </c>
      <c r="E83" s="719">
        <v>180000</v>
      </c>
      <c r="F83" s="719">
        <v>180000</v>
      </c>
      <c r="G83" s="563">
        <v>11</v>
      </c>
      <c r="H83" s="563">
        <v>11</v>
      </c>
      <c r="I83" s="568">
        <v>19800000</v>
      </c>
      <c r="J83" s="568">
        <v>19800000</v>
      </c>
      <c r="K83" s="567">
        <v>0</v>
      </c>
      <c r="L83" s="567">
        <v>0</v>
      </c>
    </row>
    <row r="84" spans="1:12" ht="24" customHeight="1">
      <c r="A84" s="203" t="s">
        <v>945</v>
      </c>
      <c r="B84" s="122" t="s">
        <v>391</v>
      </c>
      <c r="C84" s="68" t="s">
        <v>780</v>
      </c>
      <c r="D84" s="65" t="s">
        <v>741</v>
      </c>
      <c r="E84" s="719">
        <v>50000</v>
      </c>
      <c r="F84" s="719">
        <v>50000</v>
      </c>
      <c r="G84" s="563">
        <v>10</v>
      </c>
      <c r="H84" s="563">
        <v>10</v>
      </c>
      <c r="I84" s="568">
        <v>5150406.14</v>
      </c>
      <c r="J84" s="55">
        <v>5150406.14</v>
      </c>
      <c r="K84" s="567">
        <v>0</v>
      </c>
      <c r="L84" s="356">
        <v>500000</v>
      </c>
    </row>
    <row r="85" spans="1:12" ht="24" customHeight="1">
      <c r="A85" s="203" t="s">
        <v>946</v>
      </c>
      <c r="B85" s="122" t="s">
        <v>767</v>
      </c>
      <c r="C85" s="68" t="s">
        <v>671</v>
      </c>
      <c r="D85" s="65" t="s">
        <v>786</v>
      </c>
      <c r="E85" s="719">
        <v>30000</v>
      </c>
      <c r="F85" s="719">
        <v>30000</v>
      </c>
      <c r="G85" s="563">
        <v>1.67</v>
      </c>
      <c r="H85" s="55">
        <v>1.67</v>
      </c>
      <c r="I85" s="568">
        <v>500000</v>
      </c>
      <c r="J85" s="55">
        <v>500000</v>
      </c>
      <c r="K85" s="567">
        <v>0</v>
      </c>
      <c r="L85" s="355">
        <v>0</v>
      </c>
    </row>
    <row r="86" spans="1:12" ht="24" customHeight="1">
      <c r="A86" s="203" t="s">
        <v>947</v>
      </c>
      <c r="B86" s="122" t="s">
        <v>768</v>
      </c>
      <c r="C86" s="68" t="s">
        <v>698</v>
      </c>
      <c r="D86" s="65" t="s">
        <v>741</v>
      </c>
      <c r="E86" s="719">
        <v>30000</v>
      </c>
      <c r="F86" s="719">
        <v>30000</v>
      </c>
      <c r="G86" s="563">
        <v>10</v>
      </c>
      <c r="H86" s="55">
        <v>10</v>
      </c>
      <c r="I86" s="568">
        <v>3000000</v>
      </c>
      <c r="J86" s="55">
        <v>3000000</v>
      </c>
      <c r="K86" s="567">
        <v>0</v>
      </c>
      <c r="L86" s="354">
        <v>0</v>
      </c>
    </row>
    <row r="87" spans="1:12" ht="24" customHeight="1">
      <c r="A87" s="203" t="s">
        <v>948</v>
      </c>
      <c r="B87" s="122" t="s">
        <v>769</v>
      </c>
      <c r="C87" s="68" t="s">
        <v>672</v>
      </c>
      <c r="D87" s="65" t="s">
        <v>637</v>
      </c>
      <c r="E87" s="719">
        <v>18125</v>
      </c>
      <c r="F87" s="719">
        <v>18125</v>
      </c>
      <c r="G87" s="563">
        <v>9</v>
      </c>
      <c r="H87" s="55">
        <v>9</v>
      </c>
      <c r="I87" s="568">
        <v>13050000</v>
      </c>
      <c r="J87" s="55">
        <v>13050000</v>
      </c>
      <c r="K87" s="567">
        <v>0</v>
      </c>
      <c r="L87" s="355">
        <v>0</v>
      </c>
    </row>
    <row r="88" spans="1:12" ht="24" customHeight="1">
      <c r="A88" s="203" t="s">
        <v>949</v>
      </c>
      <c r="B88" s="122" t="s">
        <v>636</v>
      </c>
      <c r="C88" s="68" t="s">
        <v>673</v>
      </c>
      <c r="D88" s="65" t="s">
        <v>741</v>
      </c>
      <c r="E88" s="719">
        <v>20000</v>
      </c>
      <c r="F88" s="719">
        <v>20000</v>
      </c>
      <c r="G88" s="563">
        <v>3.38</v>
      </c>
      <c r="H88" s="55">
        <v>3.38</v>
      </c>
      <c r="I88" s="568">
        <v>2700000</v>
      </c>
      <c r="J88" s="55">
        <v>2700000</v>
      </c>
      <c r="K88" s="567">
        <v>0</v>
      </c>
      <c r="L88" s="356">
        <v>168750</v>
      </c>
    </row>
    <row r="89" spans="1:12" s="118" customFormat="1" ht="24" customHeight="1">
      <c r="A89" s="203" t="s">
        <v>950</v>
      </c>
      <c r="B89" s="122" t="s">
        <v>392</v>
      </c>
      <c r="C89" s="65" t="s">
        <v>787</v>
      </c>
      <c r="D89" s="65" t="s">
        <v>743</v>
      </c>
      <c r="E89" s="719">
        <v>120000</v>
      </c>
      <c r="F89" s="511">
        <v>120000</v>
      </c>
      <c r="G89" s="563">
        <v>15.6</v>
      </c>
      <c r="H89" s="563">
        <v>15.6</v>
      </c>
      <c r="I89" s="568">
        <v>18720000</v>
      </c>
      <c r="J89" s="568">
        <v>18720000</v>
      </c>
      <c r="K89" s="567">
        <v>0</v>
      </c>
      <c r="L89" s="567">
        <v>1872000</v>
      </c>
    </row>
    <row r="90" spans="1:12" ht="24" customHeight="1">
      <c r="A90" s="203" t="s">
        <v>951</v>
      </c>
      <c r="B90" s="122" t="s">
        <v>770</v>
      </c>
      <c r="C90" s="68" t="s">
        <v>720</v>
      </c>
      <c r="D90" s="65" t="s">
        <v>724</v>
      </c>
      <c r="E90" s="719">
        <v>350000</v>
      </c>
      <c r="F90" s="511">
        <v>350000</v>
      </c>
      <c r="G90" s="563">
        <v>9.24</v>
      </c>
      <c r="H90" s="563">
        <v>9.24</v>
      </c>
      <c r="I90" s="568">
        <v>39574300</v>
      </c>
      <c r="J90" s="568">
        <v>39574300</v>
      </c>
      <c r="K90" s="567">
        <v>0</v>
      </c>
      <c r="L90" s="568">
        <v>1617845</v>
      </c>
    </row>
    <row r="91" spans="1:12" ht="24" customHeight="1">
      <c r="A91" s="203" t="s">
        <v>952</v>
      </c>
      <c r="B91" s="122" t="s">
        <v>393</v>
      </c>
      <c r="C91" s="68" t="s">
        <v>788</v>
      </c>
      <c r="D91" s="65" t="s">
        <v>743</v>
      </c>
      <c r="E91" s="719">
        <v>100000</v>
      </c>
      <c r="F91" s="719">
        <v>100000</v>
      </c>
      <c r="G91" s="563">
        <v>12</v>
      </c>
      <c r="H91" s="563">
        <v>12</v>
      </c>
      <c r="I91" s="568">
        <v>12000000</v>
      </c>
      <c r="J91" s="568">
        <v>12000000</v>
      </c>
      <c r="K91" s="567">
        <v>0</v>
      </c>
      <c r="L91" s="568">
        <v>2400000</v>
      </c>
    </row>
    <row r="92" spans="1:12" ht="24" customHeight="1">
      <c r="A92" s="203" t="s">
        <v>953</v>
      </c>
      <c r="B92" s="122" t="s">
        <v>789</v>
      </c>
      <c r="C92" s="68" t="s">
        <v>394</v>
      </c>
      <c r="D92" s="65" t="s">
        <v>745</v>
      </c>
      <c r="E92" s="719">
        <v>5000</v>
      </c>
      <c r="F92" s="719">
        <v>5000</v>
      </c>
      <c r="G92" s="563">
        <v>5.42</v>
      </c>
      <c r="H92" s="563">
        <v>5.42</v>
      </c>
      <c r="I92" s="568">
        <v>270800</v>
      </c>
      <c r="J92" s="568">
        <v>270800</v>
      </c>
      <c r="K92" s="567">
        <v>0</v>
      </c>
      <c r="L92" s="568">
        <v>13540</v>
      </c>
    </row>
    <row r="93" spans="1:12" ht="24" customHeight="1">
      <c r="A93" s="203" t="s">
        <v>954</v>
      </c>
      <c r="B93" s="122" t="s">
        <v>478</v>
      </c>
      <c r="C93" s="68" t="s">
        <v>395</v>
      </c>
      <c r="D93" s="65" t="s">
        <v>741</v>
      </c>
      <c r="E93" s="719">
        <v>40000</v>
      </c>
      <c r="F93" s="719">
        <v>40000</v>
      </c>
      <c r="G93" s="563">
        <v>19</v>
      </c>
      <c r="H93" s="563">
        <v>19</v>
      </c>
      <c r="I93" s="568">
        <v>7600000</v>
      </c>
      <c r="J93" s="568">
        <v>7600000</v>
      </c>
      <c r="K93" s="567">
        <v>0</v>
      </c>
      <c r="L93" s="568">
        <v>760000</v>
      </c>
    </row>
    <row r="94" spans="1:12" ht="24" customHeight="1">
      <c r="A94" s="203" t="s">
        <v>955</v>
      </c>
      <c r="B94" s="122" t="s">
        <v>530</v>
      </c>
      <c r="C94" s="60" t="s">
        <v>648</v>
      </c>
      <c r="D94" s="65" t="s">
        <v>741</v>
      </c>
      <c r="E94" s="719">
        <v>30000</v>
      </c>
      <c r="F94" s="719">
        <v>30000</v>
      </c>
      <c r="G94" s="563">
        <v>12</v>
      </c>
      <c r="H94" s="563">
        <v>12</v>
      </c>
      <c r="I94" s="568">
        <v>3600000</v>
      </c>
      <c r="J94" s="568">
        <v>3600000</v>
      </c>
      <c r="K94" s="567">
        <v>0</v>
      </c>
      <c r="L94" s="567">
        <v>450000</v>
      </c>
    </row>
    <row r="95" spans="1:12" ht="24" customHeight="1">
      <c r="A95" s="203" t="s">
        <v>956</v>
      </c>
      <c r="B95" s="122" t="s">
        <v>773</v>
      </c>
      <c r="C95" s="60" t="s">
        <v>790</v>
      </c>
      <c r="D95" s="65" t="s">
        <v>724</v>
      </c>
      <c r="E95" s="719">
        <v>145000</v>
      </c>
      <c r="F95" s="719">
        <v>145000</v>
      </c>
      <c r="G95" s="563">
        <v>10.52</v>
      </c>
      <c r="H95" s="563">
        <v>10.52</v>
      </c>
      <c r="I95" s="568">
        <v>15250000</v>
      </c>
      <c r="J95" s="568">
        <v>15250000</v>
      </c>
      <c r="K95" s="567">
        <v>0</v>
      </c>
      <c r="L95" s="568">
        <v>0</v>
      </c>
    </row>
    <row r="96" spans="1:12" ht="24" customHeight="1">
      <c r="A96" s="203" t="s">
        <v>957</v>
      </c>
      <c r="B96" s="122" t="s">
        <v>396</v>
      </c>
      <c r="C96" s="60" t="s">
        <v>791</v>
      </c>
      <c r="D96" s="65" t="s">
        <v>724</v>
      </c>
      <c r="E96" s="719">
        <v>15000</v>
      </c>
      <c r="F96" s="719">
        <v>15000</v>
      </c>
      <c r="G96" s="563">
        <v>10</v>
      </c>
      <c r="H96" s="563">
        <v>10</v>
      </c>
      <c r="I96" s="568">
        <v>1500000</v>
      </c>
      <c r="J96" s="568">
        <v>1500000</v>
      </c>
      <c r="K96" s="567">
        <v>0</v>
      </c>
      <c r="L96" s="568">
        <v>0</v>
      </c>
    </row>
    <row r="97" spans="1:12" ht="24" customHeight="1">
      <c r="A97" s="203"/>
      <c r="B97" s="122"/>
      <c r="C97" s="68"/>
      <c r="D97" s="65"/>
      <c r="E97" s="66"/>
      <c r="F97" s="66"/>
      <c r="G97" s="55"/>
      <c r="H97" s="55"/>
      <c r="I97" s="55"/>
      <c r="J97" s="55"/>
      <c r="K97" s="383"/>
      <c r="L97" s="130"/>
    </row>
    <row r="98" spans="1:12" ht="24.75" customHeight="1">
      <c r="A98" s="204" t="s">
        <v>420</v>
      </c>
      <c r="B98" s="90"/>
      <c r="C98" s="90"/>
      <c r="D98" s="90"/>
      <c r="E98" s="90"/>
      <c r="F98" s="90"/>
      <c r="G98" s="90"/>
      <c r="H98" s="90"/>
      <c r="I98" s="90"/>
      <c r="J98" s="90"/>
      <c r="K98" s="90"/>
      <c r="L98" s="90"/>
    </row>
    <row r="99" spans="1:12" ht="15" customHeight="1">
      <c r="A99" s="210"/>
      <c r="B99" s="113"/>
      <c r="I99" s="63"/>
      <c r="J99" s="63"/>
      <c r="K99" s="63"/>
      <c r="L99" s="63"/>
    </row>
    <row r="100" spans="1:12" s="99" customFormat="1" ht="24" customHeight="1">
      <c r="A100" s="207" t="s">
        <v>991</v>
      </c>
      <c r="B100" s="92"/>
      <c r="C100" s="109"/>
      <c r="D100" s="109"/>
      <c r="E100" s="109"/>
      <c r="F100" s="109"/>
      <c r="G100" s="115"/>
      <c r="H100" s="115"/>
      <c r="I100" s="63"/>
      <c r="J100" s="63"/>
      <c r="K100" s="63"/>
      <c r="L100" s="63"/>
    </row>
    <row r="101" spans="1:12" s="99" customFormat="1" ht="24" customHeight="1">
      <c r="A101" s="783" t="s">
        <v>691</v>
      </c>
      <c r="B101" s="96" t="s">
        <v>621</v>
      </c>
      <c r="C101" s="26" t="s">
        <v>641</v>
      </c>
      <c r="D101" s="26" t="s">
        <v>690</v>
      </c>
      <c r="E101" s="97" t="s">
        <v>589</v>
      </c>
      <c r="F101" s="97"/>
      <c r="G101" s="97" t="s">
        <v>590</v>
      </c>
      <c r="H101" s="97"/>
      <c r="I101" s="97" t="s">
        <v>693</v>
      </c>
      <c r="J101" s="97"/>
      <c r="K101" s="97" t="s">
        <v>694</v>
      </c>
      <c r="L101" s="97"/>
    </row>
    <row r="102" spans="1:12" s="99" customFormat="1" ht="24" customHeight="1">
      <c r="A102" s="784" t="s">
        <v>649</v>
      </c>
      <c r="B102" s="101"/>
      <c r="C102" s="102" t="s">
        <v>642</v>
      </c>
      <c r="D102" s="102"/>
      <c r="E102" s="103" t="s">
        <v>696</v>
      </c>
      <c r="F102" s="103"/>
      <c r="G102" s="103" t="s">
        <v>809</v>
      </c>
      <c r="H102" s="103"/>
      <c r="I102" s="104" t="s">
        <v>695</v>
      </c>
      <c r="J102" s="104"/>
      <c r="K102" s="104" t="s">
        <v>695</v>
      </c>
      <c r="L102" s="104"/>
    </row>
    <row r="103" spans="1:12" s="99" customFormat="1" ht="24" customHeight="1">
      <c r="A103" s="784"/>
      <c r="B103" s="101"/>
      <c r="C103" s="102"/>
      <c r="D103" s="102"/>
      <c r="E103" s="301" t="s">
        <v>879</v>
      </c>
      <c r="F103" s="301" t="s">
        <v>604</v>
      </c>
      <c r="G103" s="301" t="s">
        <v>879</v>
      </c>
      <c r="H103" s="301" t="s">
        <v>604</v>
      </c>
      <c r="I103" s="301" t="s">
        <v>879</v>
      </c>
      <c r="J103" s="301" t="s">
        <v>604</v>
      </c>
      <c r="K103" s="301" t="s">
        <v>879</v>
      </c>
      <c r="L103" s="301" t="s">
        <v>604</v>
      </c>
    </row>
    <row r="104" spans="1:12" ht="24" customHeight="1">
      <c r="A104" s="209"/>
      <c r="B104" s="13"/>
      <c r="C104" s="1"/>
      <c r="D104" s="2"/>
      <c r="E104" s="785" t="s">
        <v>1083</v>
      </c>
      <c r="F104" s="785" t="s">
        <v>996</v>
      </c>
      <c r="G104" s="785" t="s">
        <v>1083</v>
      </c>
      <c r="H104" s="785" t="s">
        <v>996</v>
      </c>
      <c r="I104" s="785" t="s">
        <v>1083</v>
      </c>
      <c r="J104" s="785" t="s">
        <v>996</v>
      </c>
      <c r="K104" s="785" t="s">
        <v>1083</v>
      </c>
      <c r="L104" s="785" t="s">
        <v>996</v>
      </c>
    </row>
    <row r="105" spans="1:12" ht="24" customHeight="1">
      <c r="A105" s="203" t="s">
        <v>958</v>
      </c>
      <c r="B105" s="122" t="s">
        <v>397</v>
      </c>
      <c r="C105" s="60" t="s">
        <v>398</v>
      </c>
      <c r="D105" s="65" t="s">
        <v>745</v>
      </c>
      <c r="E105" s="719">
        <v>2000</v>
      </c>
      <c r="F105" s="719">
        <v>2000</v>
      </c>
      <c r="G105" s="718">
        <v>15</v>
      </c>
      <c r="H105" s="718">
        <v>15</v>
      </c>
      <c r="I105" s="567">
        <v>300000</v>
      </c>
      <c r="J105" s="567">
        <v>300000</v>
      </c>
      <c r="K105" s="567">
        <v>0</v>
      </c>
      <c r="L105" s="562">
        <v>0</v>
      </c>
    </row>
    <row r="106" spans="1:12" ht="24" customHeight="1">
      <c r="A106" s="203" t="s">
        <v>959</v>
      </c>
      <c r="B106" s="122" t="s">
        <v>399</v>
      </c>
      <c r="C106" s="60" t="s">
        <v>400</v>
      </c>
      <c r="D106" s="65" t="s">
        <v>724</v>
      </c>
      <c r="E106" s="719">
        <v>30000</v>
      </c>
      <c r="F106" s="511">
        <v>30000</v>
      </c>
      <c r="G106" s="718">
        <v>6.67</v>
      </c>
      <c r="H106" s="718">
        <v>6.67</v>
      </c>
      <c r="I106" s="567">
        <v>2000000</v>
      </c>
      <c r="J106" s="567">
        <v>2000000</v>
      </c>
      <c r="K106" s="567">
        <v>0</v>
      </c>
      <c r="L106" s="562">
        <v>373408</v>
      </c>
    </row>
    <row r="107" spans="1:12" ht="24" customHeight="1">
      <c r="A107" s="203" t="s">
        <v>960</v>
      </c>
      <c r="B107" s="122" t="s">
        <v>401</v>
      </c>
      <c r="C107" s="60" t="s">
        <v>676</v>
      </c>
      <c r="D107" s="65" t="s">
        <v>792</v>
      </c>
      <c r="E107" s="719">
        <v>5000</v>
      </c>
      <c r="F107" s="719">
        <v>5000</v>
      </c>
      <c r="G107" s="718">
        <v>19.99</v>
      </c>
      <c r="H107" s="718">
        <v>19.99</v>
      </c>
      <c r="I107" s="567">
        <v>999500</v>
      </c>
      <c r="J107" s="55">
        <v>999500</v>
      </c>
      <c r="K107" s="567">
        <v>0</v>
      </c>
      <c r="L107" s="356">
        <v>2398800</v>
      </c>
    </row>
    <row r="108" spans="1:12" ht="24" customHeight="1">
      <c r="A108" s="203" t="s">
        <v>961</v>
      </c>
      <c r="B108" s="122" t="s">
        <v>402</v>
      </c>
      <c r="C108" s="60" t="s">
        <v>403</v>
      </c>
      <c r="D108" s="65" t="s">
        <v>637</v>
      </c>
      <c r="E108" s="719">
        <v>350000</v>
      </c>
      <c r="F108" s="719">
        <v>350000</v>
      </c>
      <c r="G108" s="718">
        <v>2</v>
      </c>
      <c r="H108" s="718">
        <v>2</v>
      </c>
      <c r="I108" s="567">
        <v>7000000</v>
      </c>
      <c r="J108" s="567">
        <v>7000000</v>
      </c>
      <c r="K108" s="567">
        <v>0</v>
      </c>
      <c r="L108" s="562">
        <v>0</v>
      </c>
    </row>
    <row r="109" spans="1:12" ht="24" customHeight="1">
      <c r="A109" s="203" t="s">
        <v>962</v>
      </c>
      <c r="B109" s="122" t="s">
        <v>405</v>
      </c>
      <c r="C109" s="60" t="s">
        <v>404</v>
      </c>
      <c r="D109" s="65" t="s">
        <v>637</v>
      </c>
      <c r="E109" s="719">
        <v>50000</v>
      </c>
      <c r="F109" s="719">
        <v>50000</v>
      </c>
      <c r="G109" s="718">
        <v>2</v>
      </c>
      <c r="H109" s="718">
        <v>2</v>
      </c>
      <c r="I109" s="567">
        <v>1000000</v>
      </c>
      <c r="J109" s="567">
        <v>1000000</v>
      </c>
      <c r="K109" s="567">
        <v>0</v>
      </c>
      <c r="L109" s="562">
        <v>0</v>
      </c>
    </row>
    <row r="110" spans="1:12" ht="24" customHeight="1">
      <c r="A110" s="203" t="s">
        <v>963</v>
      </c>
      <c r="B110" s="122" t="s">
        <v>793</v>
      </c>
      <c r="C110" s="68" t="s">
        <v>734</v>
      </c>
      <c r="D110" s="65" t="s">
        <v>741</v>
      </c>
      <c r="E110" s="559">
        <v>55000</v>
      </c>
      <c r="F110" s="559">
        <v>55000</v>
      </c>
      <c r="G110" s="718">
        <v>5.45</v>
      </c>
      <c r="H110" s="718">
        <v>5.45</v>
      </c>
      <c r="I110" s="567">
        <v>3000000</v>
      </c>
      <c r="J110" s="567">
        <v>3000000</v>
      </c>
      <c r="K110" s="567">
        <v>0</v>
      </c>
      <c r="L110" s="562">
        <v>150000</v>
      </c>
    </row>
    <row r="111" spans="1:12" ht="24" customHeight="1">
      <c r="A111" s="203" t="s">
        <v>964</v>
      </c>
      <c r="B111" s="122" t="s">
        <v>406</v>
      </c>
      <c r="C111" s="68" t="s">
        <v>685</v>
      </c>
      <c r="D111" s="65" t="s">
        <v>741</v>
      </c>
      <c r="E111" s="559">
        <v>56000</v>
      </c>
      <c r="F111" s="511">
        <v>56000</v>
      </c>
      <c r="G111" s="718">
        <v>7.14</v>
      </c>
      <c r="H111" s="718">
        <v>7.14</v>
      </c>
      <c r="I111" s="567">
        <v>4000000</v>
      </c>
      <c r="J111" s="55">
        <v>4000000</v>
      </c>
      <c r="K111" s="567">
        <v>0</v>
      </c>
      <c r="L111" s="357">
        <v>0</v>
      </c>
    </row>
    <row r="112" spans="1:12" ht="25.5" customHeight="1">
      <c r="A112" s="203" t="s">
        <v>965</v>
      </c>
      <c r="B112" s="110" t="s">
        <v>408</v>
      </c>
      <c r="C112" s="70" t="s">
        <v>407</v>
      </c>
      <c r="D112" s="65" t="s">
        <v>741</v>
      </c>
      <c r="E112" s="559">
        <v>20000</v>
      </c>
      <c r="F112" s="559">
        <v>20000</v>
      </c>
      <c r="G112" s="718">
        <v>15</v>
      </c>
      <c r="H112" s="718">
        <v>15</v>
      </c>
      <c r="I112" s="567">
        <v>8427000</v>
      </c>
      <c r="J112" s="55">
        <v>8427000</v>
      </c>
      <c r="K112" s="567">
        <v>0</v>
      </c>
      <c r="L112" s="562">
        <v>1350000</v>
      </c>
    </row>
    <row r="113" spans="1:12" ht="24" customHeight="1">
      <c r="A113" s="203" t="s">
        <v>966</v>
      </c>
      <c r="B113" s="110" t="s">
        <v>714</v>
      </c>
      <c r="C113" s="70" t="s">
        <v>720</v>
      </c>
      <c r="D113" s="65" t="s">
        <v>637</v>
      </c>
      <c r="E113" s="559">
        <v>100000</v>
      </c>
      <c r="F113" s="559">
        <v>100000</v>
      </c>
      <c r="G113" s="718">
        <v>3.5</v>
      </c>
      <c r="H113" s="718">
        <v>3.5</v>
      </c>
      <c r="I113" s="567">
        <v>3500000</v>
      </c>
      <c r="J113" s="55">
        <v>3500000</v>
      </c>
      <c r="K113" s="567">
        <v>0</v>
      </c>
      <c r="L113" s="562">
        <v>105000</v>
      </c>
    </row>
    <row r="114" spans="1:12" ht="24" customHeight="1">
      <c r="A114" s="203" t="s">
        <v>967</v>
      </c>
      <c r="B114" s="110" t="s">
        <v>409</v>
      </c>
      <c r="C114" s="70" t="s">
        <v>394</v>
      </c>
      <c r="D114" s="65" t="s">
        <v>786</v>
      </c>
      <c r="E114" s="559">
        <v>100000</v>
      </c>
      <c r="F114" s="559">
        <v>100000</v>
      </c>
      <c r="G114" s="718">
        <v>3.5</v>
      </c>
      <c r="H114" s="718">
        <v>3.5</v>
      </c>
      <c r="I114" s="567">
        <v>3500000</v>
      </c>
      <c r="J114" s="567">
        <v>3500000</v>
      </c>
      <c r="K114" s="567">
        <v>0</v>
      </c>
      <c r="L114" s="562">
        <v>0</v>
      </c>
    </row>
    <row r="115" spans="1:12" ht="24" customHeight="1">
      <c r="A115" s="203" t="s">
        <v>968</v>
      </c>
      <c r="B115" s="215" t="s">
        <v>239</v>
      </c>
      <c r="C115" s="70" t="s">
        <v>567</v>
      </c>
      <c r="D115" s="65" t="s">
        <v>743</v>
      </c>
      <c r="E115" s="559">
        <v>100000</v>
      </c>
      <c r="F115" s="559">
        <v>100000</v>
      </c>
      <c r="G115" s="560">
        <v>15</v>
      </c>
      <c r="H115" s="560">
        <v>15</v>
      </c>
      <c r="I115" s="561">
        <v>15000000</v>
      </c>
      <c r="J115" s="561">
        <v>15000000</v>
      </c>
      <c r="K115" s="567">
        <v>0</v>
      </c>
      <c r="L115" s="562">
        <v>0</v>
      </c>
    </row>
    <row r="116" spans="1:12" ht="24" customHeight="1">
      <c r="A116" s="203" t="s">
        <v>969</v>
      </c>
      <c r="B116" s="215" t="s">
        <v>479</v>
      </c>
      <c r="C116" s="70" t="s">
        <v>535</v>
      </c>
      <c r="D116" s="65" t="s">
        <v>709</v>
      </c>
      <c r="E116" s="559">
        <v>100000</v>
      </c>
      <c r="F116" s="559">
        <v>100000</v>
      </c>
      <c r="G116" s="560">
        <v>9</v>
      </c>
      <c r="H116" s="560">
        <v>9</v>
      </c>
      <c r="I116" s="561">
        <v>9000000</v>
      </c>
      <c r="J116" s="561">
        <v>9000000</v>
      </c>
      <c r="K116" s="567">
        <v>0</v>
      </c>
      <c r="L116" s="562">
        <v>0</v>
      </c>
    </row>
    <row r="117" spans="1:12" ht="24" customHeight="1">
      <c r="A117" s="203" t="s">
        <v>970</v>
      </c>
      <c r="B117" s="122" t="s">
        <v>537</v>
      </c>
      <c r="C117" s="68" t="s">
        <v>536</v>
      </c>
      <c r="D117" s="140" t="s">
        <v>699</v>
      </c>
      <c r="E117" s="559">
        <v>10000</v>
      </c>
      <c r="F117" s="559">
        <v>10000</v>
      </c>
      <c r="G117" s="560">
        <v>10</v>
      </c>
      <c r="H117" s="560">
        <v>10</v>
      </c>
      <c r="I117" s="561">
        <v>1000000</v>
      </c>
      <c r="J117" s="561">
        <v>1000000</v>
      </c>
      <c r="K117" s="567">
        <v>0</v>
      </c>
      <c r="L117" s="562">
        <v>0</v>
      </c>
    </row>
    <row r="118" spans="1:12" ht="24" customHeight="1">
      <c r="A118" s="203" t="s">
        <v>971</v>
      </c>
      <c r="B118" s="122" t="s">
        <v>585</v>
      </c>
      <c r="C118" s="70" t="s">
        <v>531</v>
      </c>
      <c r="D118" s="140" t="s">
        <v>709</v>
      </c>
      <c r="E118" s="720" t="s">
        <v>315</v>
      </c>
      <c r="F118" s="720" t="s">
        <v>315</v>
      </c>
      <c r="G118" s="560">
        <v>18.33</v>
      </c>
      <c r="H118" s="560">
        <v>18.33</v>
      </c>
      <c r="I118" s="561">
        <v>1997600</v>
      </c>
      <c r="J118" s="561">
        <v>1997600</v>
      </c>
      <c r="K118" s="567">
        <v>0</v>
      </c>
      <c r="L118" s="562">
        <v>0</v>
      </c>
    </row>
    <row r="119" spans="1:12" ht="24" customHeight="1">
      <c r="A119" s="203" t="s">
        <v>972</v>
      </c>
      <c r="B119" s="110" t="s">
        <v>762</v>
      </c>
      <c r="C119" s="70" t="s">
        <v>538</v>
      </c>
      <c r="D119" s="65" t="s">
        <v>699</v>
      </c>
      <c r="E119" s="559">
        <v>39900</v>
      </c>
      <c r="F119" s="559">
        <v>39900</v>
      </c>
      <c r="G119" s="560">
        <v>12.53</v>
      </c>
      <c r="H119" s="560">
        <v>12.53</v>
      </c>
      <c r="I119" s="561">
        <v>5000000</v>
      </c>
      <c r="J119" s="561">
        <v>5000000</v>
      </c>
      <c r="K119" s="567">
        <v>0</v>
      </c>
      <c r="L119" s="562">
        <v>0</v>
      </c>
    </row>
    <row r="120" spans="1:12" ht="24" customHeight="1">
      <c r="A120" s="203" t="s">
        <v>973</v>
      </c>
      <c r="B120" s="122" t="s">
        <v>771</v>
      </c>
      <c r="C120" s="71" t="s">
        <v>711</v>
      </c>
      <c r="D120" s="65" t="s">
        <v>786</v>
      </c>
      <c r="E120" s="559">
        <v>20000</v>
      </c>
      <c r="F120" s="559">
        <v>20000</v>
      </c>
      <c r="G120" s="560">
        <v>10</v>
      </c>
      <c r="H120" s="560">
        <v>10</v>
      </c>
      <c r="I120" s="561">
        <v>2000000</v>
      </c>
      <c r="J120" s="561">
        <v>2000000</v>
      </c>
      <c r="K120" s="567">
        <v>0</v>
      </c>
      <c r="L120" s="562">
        <v>0</v>
      </c>
    </row>
    <row r="121" spans="1:12" ht="24" customHeight="1">
      <c r="A121" s="203" t="s">
        <v>974</v>
      </c>
      <c r="B121" s="122" t="s">
        <v>437</v>
      </c>
      <c r="C121" s="70" t="s">
        <v>410</v>
      </c>
      <c r="D121" s="60" t="s">
        <v>724</v>
      </c>
      <c r="E121" s="559">
        <v>1600000</v>
      </c>
      <c r="F121" s="559">
        <v>1600000</v>
      </c>
      <c r="G121" s="560">
        <v>5.75</v>
      </c>
      <c r="H121" s="560">
        <v>5.75</v>
      </c>
      <c r="I121" s="561">
        <v>92009900</v>
      </c>
      <c r="J121" s="561">
        <v>92009900</v>
      </c>
      <c r="K121" s="567">
        <v>0</v>
      </c>
      <c r="L121" s="562">
        <v>0</v>
      </c>
    </row>
    <row r="122" spans="1:12" ht="24" customHeight="1">
      <c r="A122" s="203" t="s">
        <v>975</v>
      </c>
      <c r="B122" s="110" t="s">
        <v>411</v>
      </c>
      <c r="C122" s="70" t="s">
        <v>328</v>
      </c>
      <c r="D122" s="60" t="s">
        <v>742</v>
      </c>
      <c r="E122" s="559">
        <v>200000</v>
      </c>
      <c r="F122" s="559">
        <v>200000</v>
      </c>
      <c r="G122" s="560">
        <v>15</v>
      </c>
      <c r="H122" s="560">
        <v>15</v>
      </c>
      <c r="I122" s="561">
        <v>30000000</v>
      </c>
      <c r="J122" s="561">
        <v>30000000</v>
      </c>
      <c r="K122" s="567">
        <v>0</v>
      </c>
      <c r="L122" s="562">
        <v>0</v>
      </c>
    </row>
    <row r="123" spans="1:12" ht="24" customHeight="1">
      <c r="A123" s="203" t="s">
        <v>976</v>
      </c>
      <c r="B123" s="76" t="s">
        <v>448</v>
      </c>
      <c r="C123" s="68" t="s">
        <v>701</v>
      </c>
      <c r="D123" s="65" t="s">
        <v>709</v>
      </c>
      <c r="E123" s="720" t="s">
        <v>316</v>
      </c>
      <c r="F123" s="720" t="s">
        <v>316</v>
      </c>
      <c r="G123" s="560">
        <v>3.75</v>
      </c>
      <c r="H123" s="560">
        <v>3.75</v>
      </c>
      <c r="I123" s="561">
        <v>7655579.46</v>
      </c>
      <c r="J123" s="561">
        <v>7655579.46</v>
      </c>
      <c r="K123" s="567">
        <v>0</v>
      </c>
      <c r="L123" s="562">
        <v>0</v>
      </c>
    </row>
    <row r="124" spans="1:12" ht="24" customHeight="1">
      <c r="A124" s="203" t="s">
        <v>977</v>
      </c>
      <c r="B124" s="76" t="s">
        <v>446</v>
      </c>
      <c r="C124" s="68" t="s">
        <v>447</v>
      </c>
      <c r="D124" s="65" t="s">
        <v>741</v>
      </c>
      <c r="E124" s="559">
        <v>837000</v>
      </c>
      <c r="F124" s="559">
        <v>837000</v>
      </c>
      <c r="G124" s="560">
        <v>9</v>
      </c>
      <c r="H124" s="560">
        <v>9</v>
      </c>
      <c r="I124" s="561">
        <v>75330000</v>
      </c>
      <c r="J124" s="561">
        <v>75330000</v>
      </c>
      <c r="K124" s="567">
        <v>0</v>
      </c>
      <c r="L124" s="562">
        <v>0</v>
      </c>
    </row>
    <row r="125" spans="1:12" s="563" customFormat="1" ht="24.75" customHeight="1">
      <c r="A125" s="203" t="s">
        <v>978</v>
      </c>
      <c r="B125" s="575" t="s">
        <v>877</v>
      </c>
      <c r="C125" s="576" t="s">
        <v>720</v>
      </c>
      <c r="D125" s="558" t="s">
        <v>637</v>
      </c>
      <c r="E125" s="559">
        <v>100000</v>
      </c>
      <c r="F125" s="559">
        <v>100000</v>
      </c>
      <c r="G125" s="560">
        <v>9</v>
      </c>
      <c r="H125" s="560">
        <v>9</v>
      </c>
      <c r="I125" s="561">
        <v>9000000</v>
      </c>
      <c r="J125" s="561">
        <v>9000000</v>
      </c>
      <c r="K125" s="567">
        <v>0</v>
      </c>
      <c r="L125" s="562">
        <v>0</v>
      </c>
    </row>
    <row r="126" spans="1:12" s="563" customFormat="1" ht="24.75" customHeight="1">
      <c r="A126" s="203" t="s">
        <v>979</v>
      </c>
      <c r="B126" s="575" t="s">
        <v>308</v>
      </c>
      <c r="C126" s="576" t="s">
        <v>644</v>
      </c>
      <c r="D126" s="558" t="s">
        <v>724</v>
      </c>
      <c r="E126" s="559">
        <v>60000</v>
      </c>
      <c r="F126" s="559">
        <v>60000</v>
      </c>
      <c r="G126" s="560">
        <v>7.5</v>
      </c>
      <c r="H126" s="560">
        <v>7.5</v>
      </c>
      <c r="I126" s="561">
        <v>4500000</v>
      </c>
      <c r="J126" s="561">
        <v>4500000</v>
      </c>
      <c r="K126" s="567">
        <v>0</v>
      </c>
      <c r="L126" s="562">
        <v>0</v>
      </c>
    </row>
    <row r="127" spans="1:12" s="563" customFormat="1" ht="24.75" customHeight="1">
      <c r="A127" s="203" t="s">
        <v>980</v>
      </c>
      <c r="B127" s="575" t="s">
        <v>309</v>
      </c>
      <c r="C127" s="576" t="s">
        <v>310</v>
      </c>
      <c r="D127" s="558" t="s">
        <v>709</v>
      </c>
      <c r="E127" s="559">
        <v>36000</v>
      </c>
      <c r="F127" s="559">
        <v>36000</v>
      </c>
      <c r="G127" s="560">
        <v>18</v>
      </c>
      <c r="H127" s="560">
        <v>18</v>
      </c>
      <c r="I127" s="561">
        <v>7747488</v>
      </c>
      <c r="J127" s="561">
        <v>7747488</v>
      </c>
      <c r="K127" s="567">
        <v>0</v>
      </c>
      <c r="L127" s="562">
        <v>64800</v>
      </c>
    </row>
    <row r="128" spans="1:12" s="563" customFormat="1" ht="24.75" customHeight="1">
      <c r="A128" s="203" t="s">
        <v>981</v>
      </c>
      <c r="B128" s="575" t="s">
        <v>312</v>
      </c>
      <c r="C128" s="576" t="s">
        <v>311</v>
      </c>
      <c r="D128" s="558" t="s">
        <v>709</v>
      </c>
      <c r="E128" s="720" t="s">
        <v>297</v>
      </c>
      <c r="F128" s="720" t="s">
        <v>297</v>
      </c>
      <c r="G128" s="560">
        <v>10</v>
      </c>
      <c r="H128" s="560">
        <v>10</v>
      </c>
      <c r="I128" s="561">
        <v>32182363.55</v>
      </c>
      <c r="J128" s="561">
        <v>32182363.55</v>
      </c>
      <c r="K128" s="567">
        <v>0</v>
      </c>
      <c r="L128" s="562">
        <v>0</v>
      </c>
    </row>
    <row r="129" spans="1:12" s="563" customFormat="1" ht="24.75" customHeight="1">
      <c r="A129" s="203" t="s">
        <v>982</v>
      </c>
      <c r="B129" s="575" t="s">
        <v>1020</v>
      </c>
      <c r="C129" s="576" t="s">
        <v>1039</v>
      </c>
      <c r="D129" s="558" t="s">
        <v>989</v>
      </c>
      <c r="E129" s="559">
        <v>60000</v>
      </c>
      <c r="F129" s="559">
        <v>60000</v>
      </c>
      <c r="G129" s="560">
        <v>16.67</v>
      </c>
      <c r="H129" s="562">
        <v>16.67</v>
      </c>
      <c r="I129" s="561">
        <v>10000000</v>
      </c>
      <c r="J129" s="562">
        <v>10000000</v>
      </c>
      <c r="K129" s="567">
        <v>0</v>
      </c>
      <c r="L129" s="562">
        <v>0</v>
      </c>
    </row>
    <row r="130" spans="1:12" s="563" customFormat="1" ht="24.75" customHeight="1">
      <c r="A130" s="203" t="s">
        <v>983</v>
      </c>
      <c r="B130" s="575" t="s">
        <v>984</v>
      </c>
      <c r="C130" s="11" t="s">
        <v>1040</v>
      </c>
      <c r="D130" s="558" t="s">
        <v>709</v>
      </c>
      <c r="E130" s="720" t="s">
        <v>1069</v>
      </c>
      <c r="F130" s="721" t="s">
        <v>1069</v>
      </c>
      <c r="G130" s="560">
        <v>15</v>
      </c>
      <c r="H130" s="562">
        <v>15</v>
      </c>
      <c r="I130" s="561">
        <v>5861700</v>
      </c>
      <c r="J130" s="562">
        <v>5861700</v>
      </c>
      <c r="K130" s="567">
        <v>0</v>
      </c>
      <c r="L130" s="562">
        <v>0</v>
      </c>
    </row>
    <row r="131" spans="1:12" s="563" customFormat="1" ht="24.75" customHeight="1">
      <c r="A131" s="203" t="s">
        <v>986</v>
      </c>
      <c r="B131" s="575" t="s">
        <v>985</v>
      </c>
      <c r="C131" s="11" t="s">
        <v>1042</v>
      </c>
      <c r="D131" s="558" t="s">
        <v>709</v>
      </c>
      <c r="E131" s="720" t="s">
        <v>1080</v>
      </c>
      <c r="F131" s="721" t="s">
        <v>1080</v>
      </c>
      <c r="G131" s="560">
        <v>9</v>
      </c>
      <c r="H131" s="562">
        <v>9</v>
      </c>
      <c r="I131" s="561">
        <v>4658140</v>
      </c>
      <c r="J131" s="562">
        <v>4658140</v>
      </c>
      <c r="K131" s="567">
        <v>0</v>
      </c>
      <c r="L131" s="562">
        <v>0</v>
      </c>
    </row>
    <row r="132" spans="1:12" s="563" customFormat="1" ht="24.75" customHeight="1">
      <c r="A132" s="203" t="s">
        <v>987</v>
      </c>
      <c r="B132" s="575" t="s">
        <v>1070</v>
      </c>
      <c r="C132" s="11" t="s">
        <v>1071</v>
      </c>
      <c r="D132" s="558" t="s">
        <v>1072</v>
      </c>
      <c r="E132" s="720" t="s">
        <v>1081</v>
      </c>
      <c r="F132" s="721" t="s">
        <v>1081</v>
      </c>
      <c r="G132" s="560">
        <v>5</v>
      </c>
      <c r="H132" s="562">
        <v>5</v>
      </c>
      <c r="I132" s="562">
        <v>8151350</v>
      </c>
      <c r="J132" s="562">
        <v>8151350</v>
      </c>
      <c r="K132" s="567">
        <v>0</v>
      </c>
      <c r="L132" s="562">
        <v>0</v>
      </c>
    </row>
    <row r="133" spans="1:12" s="563" customFormat="1" ht="24.75" customHeight="1">
      <c r="A133" s="203" t="s">
        <v>988</v>
      </c>
      <c r="B133" s="575" t="s">
        <v>1073</v>
      </c>
      <c r="C133" s="11" t="s">
        <v>1074</v>
      </c>
      <c r="D133" s="558" t="s">
        <v>699</v>
      </c>
      <c r="E133" s="720">
        <v>160000</v>
      </c>
      <c r="F133" s="720">
        <v>160000</v>
      </c>
      <c r="G133" s="560">
        <v>4</v>
      </c>
      <c r="H133" s="562">
        <v>4</v>
      </c>
      <c r="I133" s="562">
        <v>9200000</v>
      </c>
      <c r="J133" s="562">
        <v>9200000</v>
      </c>
      <c r="K133" s="567">
        <v>0</v>
      </c>
      <c r="L133" s="562">
        <v>0</v>
      </c>
    </row>
    <row r="134" spans="1:12" s="563" customFormat="1" ht="24.75" customHeight="1">
      <c r="A134" s="203" t="s">
        <v>1078</v>
      </c>
      <c r="B134" s="575" t="s">
        <v>1075</v>
      </c>
      <c r="C134" s="11" t="s">
        <v>1076</v>
      </c>
      <c r="D134" s="558" t="s">
        <v>699</v>
      </c>
      <c r="E134" s="720">
        <v>30000</v>
      </c>
      <c r="F134" s="720">
        <v>30000</v>
      </c>
      <c r="G134" s="560">
        <v>6</v>
      </c>
      <c r="H134" s="562">
        <v>6</v>
      </c>
      <c r="I134" s="562">
        <v>1800000</v>
      </c>
      <c r="J134" s="562">
        <v>1800000</v>
      </c>
      <c r="K134" s="567">
        <v>0</v>
      </c>
      <c r="L134" s="562">
        <v>0</v>
      </c>
    </row>
    <row r="135" spans="1:12" s="563" customFormat="1" ht="24.75" customHeight="1">
      <c r="A135" s="203" t="s">
        <v>1079</v>
      </c>
      <c r="B135" s="575" t="s">
        <v>1077</v>
      </c>
      <c r="C135" s="576" t="s">
        <v>646</v>
      </c>
      <c r="D135" s="558" t="s">
        <v>709</v>
      </c>
      <c r="E135" s="720" t="s">
        <v>1082</v>
      </c>
      <c r="F135" s="721" t="s">
        <v>1082</v>
      </c>
      <c r="G135" s="560">
        <v>18</v>
      </c>
      <c r="H135" s="562">
        <v>18</v>
      </c>
      <c r="I135" s="562">
        <v>1781720</v>
      </c>
      <c r="J135" s="562">
        <v>1781720</v>
      </c>
      <c r="K135" s="567">
        <v>0</v>
      </c>
      <c r="L135" s="562">
        <v>0</v>
      </c>
    </row>
    <row r="136" spans="1:12" s="563" customFormat="1" ht="24.75" customHeight="1">
      <c r="A136" s="203" t="s">
        <v>175</v>
      </c>
      <c r="B136" s="575" t="s">
        <v>162</v>
      </c>
      <c r="C136" s="576" t="s">
        <v>163</v>
      </c>
      <c r="D136" s="558" t="s">
        <v>786</v>
      </c>
      <c r="E136" s="720">
        <v>70000</v>
      </c>
      <c r="F136" s="720">
        <v>49229</v>
      </c>
      <c r="G136" s="560">
        <v>9</v>
      </c>
      <c r="H136" s="74">
        <v>0</v>
      </c>
      <c r="I136" s="792">
        <v>6300000</v>
      </c>
      <c r="J136" s="792">
        <v>0</v>
      </c>
      <c r="K136" s="562">
        <v>0</v>
      </c>
      <c r="L136" s="562">
        <v>0</v>
      </c>
    </row>
    <row r="137" spans="1:12" ht="24" customHeight="1">
      <c r="A137" s="203"/>
      <c r="B137" s="123" t="s">
        <v>659</v>
      </c>
      <c r="D137" s="108"/>
      <c r="F137" s="66"/>
      <c r="G137" s="559"/>
      <c r="H137" s="63"/>
      <c r="I137" s="124">
        <f>SUM(I28:I136)</f>
        <v>1551314993.37</v>
      </c>
      <c r="J137" s="124">
        <f>SUM(J28:J136)</f>
        <v>1545014993.37</v>
      </c>
      <c r="K137" s="124">
        <f>SUM(K28:K136)</f>
        <v>70067957.68</v>
      </c>
      <c r="L137" s="124">
        <f>SUM(L28:L136)</f>
        <v>85756934.07000001</v>
      </c>
    </row>
    <row r="138" spans="1:12" s="99" customFormat="1" ht="24" customHeight="1">
      <c r="A138" s="203"/>
      <c r="B138" s="113" t="s">
        <v>660</v>
      </c>
      <c r="C138" s="92"/>
      <c r="D138" s="108"/>
      <c r="E138" s="108"/>
      <c r="F138" s="108"/>
      <c r="G138" s="92"/>
      <c r="H138" s="92"/>
      <c r="I138" s="624">
        <f>-241977626.4-45048535.93+-6018750.02+-20531102.61-1972748.33+3291696.28+9750000-16522669.34-8605970.83-7976305.82</f>
        <v>-335612012.99999994</v>
      </c>
      <c r="J138" s="624">
        <f>-241977626.4-45048535.93+-6018750.02+-20531102.61-1972748.33+3291696.28+9750000-16522669.34-8605970.83-7976305.82</f>
        <v>-335612012.99999994</v>
      </c>
      <c r="K138" s="350">
        <v>0</v>
      </c>
      <c r="L138" s="350">
        <v>0</v>
      </c>
    </row>
    <row r="139" spans="1:12" s="99" customFormat="1" ht="24" customHeight="1" thickBot="1">
      <c r="A139" s="203"/>
      <c r="B139" s="91" t="s">
        <v>634</v>
      </c>
      <c r="C139" s="92"/>
      <c r="D139" s="108"/>
      <c r="E139" s="108"/>
      <c r="F139" s="108"/>
      <c r="G139" s="92"/>
      <c r="H139" s="92"/>
      <c r="I139" s="125">
        <f>SUM(I137:I138)</f>
        <v>1215702980.37</v>
      </c>
      <c r="J139" s="125">
        <f>SUM(J137:J138)</f>
        <v>1209402980.37</v>
      </c>
      <c r="K139" s="125">
        <f>SUM(K137:K138)</f>
        <v>70067957.68</v>
      </c>
      <c r="L139" s="125">
        <f>SUM(L137:L138)</f>
        <v>85756934.07000001</v>
      </c>
    </row>
    <row r="140" spans="1:12" s="99" customFormat="1" ht="24" customHeight="1" thickBot="1" thickTop="1">
      <c r="A140" s="203"/>
      <c r="B140" s="126" t="s">
        <v>635</v>
      </c>
      <c r="C140" s="92"/>
      <c r="D140" s="92"/>
      <c r="E140" s="127"/>
      <c r="F140" s="127"/>
      <c r="G140" s="92"/>
      <c r="H140" s="92"/>
      <c r="I140" s="421">
        <f>+I26+I139</f>
        <v>4105395990.5299997</v>
      </c>
      <c r="J140" s="421">
        <f>+J26+J139</f>
        <v>4268831989.37</v>
      </c>
      <c r="K140" s="421">
        <f>+K26+K137</f>
        <v>70471555.87</v>
      </c>
      <c r="L140" s="421">
        <f>+L26+L137</f>
        <v>183738601.52</v>
      </c>
    </row>
    <row r="141" spans="2:12" ht="9.75" customHeight="1" thickTop="1">
      <c r="B141" s="128"/>
      <c r="E141" s="127"/>
      <c r="F141" s="127"/>
      <c r="I141" s="129"/>
      <c r="J141" s="129"/>
      <c r="K141" s="129"/>
      <c r="L141" s="129"/>
    </row>
    <row r="142" spans="1:12" s="57" customFormat="1" ht="22.5" customHeight="1">
      <c r="A142" s="214"/>
      <c r="B142" s="91" t="s">
        <v>805</v>
      </c>
      <c r="C142" s="91"/>
      <c r="D142" s="91"/>
      <c r="E142" s="91"/>
      <c r="F142" s="91"/>
      <c r="G142" s="91"/>
      <c r="H142" s="91"/>
      <c r="I142" s="91"/>
      <c r="J142" s="91"/>
      <c r="K142" s="91"/>
      <c r="L142" s="91"/>
    </row>
    <row r="143" spans="1:12" s="57" customFormat="1" ht="22.5" customHeight="1">
      <c r="A143" s="214"/>
      <c r="B143" s="91" t="s">
        <v>580</v>
      </c>
      <c r="C143" s="91"/>
      <c r="D143" s="91"/>
      <c r="E143" s="91"/>
      <c r="F143" s="91"/>
      <c r="G143" s="91" t="s">
        <v>806</v>
      </c>
      <c r="H143" s="91"/>
      <c r="I143" s="91"/>
      <c r="J143" s="91"/>
      <c r="K143" s="91"/>
      <c r="L143" s="91"/>
    </row>
    <row r="144" spans="1:12" s="57" customFormat="1" ht="22.5" customHeight="1">
      <c r="A144" s="214"/>
      <c r="B144" s="91" t="s">
        <v>632</v>
      </c>
      <c r="C144" s="91"/>
      <c r="D144" s="91"/>
      <c r="E144" s="91"/>
      <c r="F144" s="91"/>
      <c r="G144" s="91" t="s">
        <v>807</v>
      </c>
      <c r="H144" s="91"/>
      <c r="I144" s="91"/>
      <c r="J144" s="91"/>
      <c r="K144" s="91"/>
      <c r="L144" s="91"/>
    </row>
    <row r="145" spans="1:12" s="57" customFormat="1" ht="22.5" customHeight="1">
      <c r="A145" s="214"/>
      <c r="B145" s="91" t="s">
        <v>808</v>
      </c>
      <c r="C145" s="91"/>
      <c r="D145" s="91"/>
      <c r="E145" s="92"/>
      <c r="F145" s="91"/>
      <c r="G145" s="91" t="s">
        <v>610</v>
      </c>
      <c r="H145" s="91"/>
      <c r="I145" s="91"/>
      <c r="J145" s="91"/>
      <c r="K145" s="91"/>
      <c r="L145" s="91"/>
    </row>
    <row r="146" s="57" customFormat="1" ht="24" customHeight="1"/>
    <row r="147" s="57" customFormat="1" ht="24" customHeight="1"/>
    <row r="148" s="57" customFormat="1" ht="24" customHeight="1"/>
    <row r="149" s="57" customFormat="1" ht="24" customHeight="1"/>
    <row r="150" s="57" customFormat="1" ht="24" customHeight="1"/>
    <row r="151" s="57" customFormat="1" ht="24" customHeight="1"/>
    <row r="152" s="57" customFormat="1" ht="24" customHeight="1"/>
    <row r="153" s="57" customFormat="1" ht="24" customHeight="1"/>
    <row r="154" s="57" customFormat="1" ht="24" customHeight="1"/>
    <row r="155" s="57" customFormat="1" ht="24" customHeight="1"/>
    <row r="156" s="57" customFormat="1" ht="24" customHeight="1"/>
    <row r="157" s="57" customFormat="1" ht="24" customHeight="1"/>
    <row r="158" s="57" customFormat="1" ht="24" customHeight="1"/>
    <row r="159" s="57" customFormat="1" ht="24" customHeight="1"/>
    <row r="160" s="57" customFormat="1" ht="24" customHeight="1"/>
    <row r="161" s="57" customFormat="1" ht="24" customHeight="1"/>
    <row r="162" s="57" customFormat="1" ht="24" customHeight="1"/>
    <row r="163" s="57" customFormat="1" ht="24" customHeight="1"/>
    <row r="164" s="57" customFormat="1" ht="24" customHeight="1"/>
    <row r="165" s="57" customFormat="1" ht="24" customHeight="1"/>
    <row r="166" s="57" customFormat="1" ht="24" customHeight="1"/>
    <row r="167" s="57" customFormat="1" ht="24" customHeight="1"/>
    <row r="168" s="57" customFormat="1" ht="24" customHeight="1"/>
    <row r="169" s="57" customFormat="1" ht="24" customHeight="1"/>
    <row r="170" s="57" customFormat="1" ht="24" customHeight="1"/>
    <row r="171" s="57" customFormat="1" ht="24" customHeight="1"/>
    <row r="172" s="57" customFormat="1" ht="24" customHeight="1"/>
    <row r="173" s="57" customFormat="1" ht="24" customHeight="1"/>
    <row r="174" s="57" customFormat="1" ht="24" customHeight="1"/>
    <row r="175" spans="1:2" s="57" customFormat="1" ht="24" customHeight="1">
      <c r="A175" s="211"/>
      <c r="B175" s="99" t="s">
        <v>804</v>
      </c>
    </row>
    <row r="176" s="57" customFormat="1" ht="24" customHeight="1"/>
    <row r="177" spans="1:3" s="57" customFormat="1" ht="24" customHeight="1">
      <c r="A177" s="211"/>
      <c r="B177" s="99" t="s">
        <v>804</v>
      </c>
      <c r="C177" s="60"/>
    </row>
    <row r="178" spans="1:12" ht="24" customHeight="1">
      <c r="A178" s="204" t="s">
        <v>596</v>
      </c>
      <c r="B178" s="90"/>
      <c r="C178" s="90"/>
      <c r="D178" s="90"/>
      <c r="E178" s="90"/>
      <c r="F178" s="90"/>
      <c r="G178" s="90"/>
      <c r="H178" s="90"/>
      <c r="I178" s="90"/>
      <c r="J178" s="90"/>
      <c r="K178" s="90"/>
      <c r="L178" s="90"/>
    </row>
    <row r="179" s="57" customFormat="1" ht="24" customHeight="1"/>
    <row r="180" s="57" customFormat="1" ht="24" customHeight="1"/>
    <row r="181" s="57" customFormat="1" ht="24" customHeight="1"/>
    <row r="182" s="57" customFormat="1" ht="24" customHeight="1"/>
    <row r="183" s="57" customFormat="1" ht="24" customHeight="1"/>
    <row r="184" s="57" customFormat="1" ht="24" customHeight="1"/>
    <row r="185" s="57" customFormat="1" ht="24" customHeight="1"/>
    <row r="186" s="57" customFormat="1" ht="24" customHeight="1"/>
    <row r="187" s="57" customFormat="1" ht="24" customHeight="1"/>
    <row r="188" s="57" customFormat="1" ht="24" customHeight="1"/>
    <row r="189" s="57" customFormat="1" ht="24" customHeight="1"/>
    <row r="190" s="57" customFormat="1" ht="24" customHeight="1"/>
    <row r="191" s="57" customFormat="1" ht="24" customHeight="1"/>
    <row r="192" s="57" customFormat="1" ht="24" customHeight="1"/>
    <row r="193" s="57" customFormat="1" ht="24" customHeight="1"/>
    <row r="194" s="57" customFormat="1" ht="24" customHeight="1"/>
    <row r="195" s="57" customFormat="1" ht="24" customHeight="1"/>
    <row r="196" ht="24" customHeight="1">
      <c r="A196" s="92"/>
    </row>
    <row r="197" ht="24" customHeight="1">
      <c r="A197" s="92"/>
    </row>
    <row r="198" ht="24" customHeight="1">
      <c r="A198" s="92"/>
    </row>
    <row r="199" ht="24" customHeight="1">
      <c r="A199" s="92"/>
    </row>
    <row r="200" ht="24" customHeight="1">
      <c r="A200" s="92"/>
    </row>
    <row r="201" spans="13:23" s="99" customFormat="1" ht="24" customHeight="1">
      <c r="M201" s="76"/>
      <c r="N201" s="68"/>
      <c r="O201" s="69"/>
      <c r="P201" s="73"/>
      <c r="Q201" s="73"/>
      <c r="R201" s="74"/>
      <c r="S201" s="74"/>
      <c r="T201" s="75"/>
      <c r="U201" s="75"/>
      <c r="V201" s="75"/>
      <c r="W201" s="77"/>
    </row>
    <row r="202" s="99" customFormat="1" ht="24" customHeight="1"/>
    <row r="203" s="99" customFormat="1" ht="24" customHeight="1"/>
    <row r="204" s="99" customFormat="1" ht="24" customHeight="1"/>
    <row r="205" s="99" customFormat="1" ht="24" customHeight="1"/>
    <row r="206" s="99" customFormat="1" ht="24" customHeight="1"/>
    <row r="207" s="99" customFormat="1" ht="24" customHeight="1"/>
    <row r="208" s="99" customFormat="1" ht="24" customHeight="1"/>
    <row r="209" s="99" customFormat="1" ht="24" customHeight="1"/>
    <row r="210" ht="24" customHeight="1">
      <c r="A210" s="92"/>
    </row>
    <row r="211" ht="24" customHeight="1">
      <c r="A211" s="92"/>
    </row>
    <row r="212" ht="24" customHeight="1">
      <c r="A212" s="92"/>
    </row>
    <row r="213" ht="24" customHeight="1">
      <c r="A213" s="92"/>
    </row>
    <row r="214" ht="24" customHeight="1">
      <c r="A214" s="92"/>
    </row>
    <row r="215" s="91" customFormat="1" ht="11.25" customHeight="1"/>
    <row r="216" s="91" customFormat="1" ht="24" customHeight="1"/>
    <row r="217" s="91" customFormat="1" ht="24" customHeight="1"/>
    <row r="218" s="91" customFormat="1" ht="24" customHeight="1"/>
    <row r="219" ht="24" customHeight="1">
      <c r="A219" s="92"/>
    </row>
  </sheetData>
  <sheetProtection/>
  <mergeCells count="2">
    <mergeCell ref="A1:L1"/>
    <mergeCell ref="E5:F5"/>
  </mergeCells>
  <printOptions/>
  <pageMargins left="0.3937007874015748" right="0.15748031496062992" top="0.5511811023622047" bottom="0.5118110236220472" header="0.31496062992125984" footer="0.1968503937007874"/>
  <pageSetup fitToHeight="5" horizontalDpi="600" verticalDpi="600" orientation="portrait" paperSize="9" scale="64" r:id="rId1"/>
  <rowBreaks count="2" manualBreakCount="2">
    <brk id="50" max="11" man="1"/>
    <brk id="97" max="11" man="1"/>
  </rowBreaks>
</worksheet>
</file>

<file path=xl/worksheets/sheet6.xml><?xml version="1.0" encoding="utf-8"?>
<worksheet xmlns="http://schemas.openxmlformats.org/spreadsheetml/2006/main" xmlns:r="http://schemas.openxmlformats.org/officeDocument/2006/relationships">
  <dimension ref="A1:AC67"/>
  <sheetViews>
    <sheetView view="pageBreakPreview" zoomScaleNormal="110" zoomScaleSheetLayoutView="100" zoomScalePageLayoutView="0" workbookViewId="0" topLeftCell="A3">
      <selection activeCell="E7" sqref="E7"/>
    </sheetView>
  </sheetViews>
  <sheetFormatPr defaultColWidth="9.140625" defaultRowHeight="24" customHeight="1"/>
  <cols>
    <col min="1" max="1" width="4.00390625" style="99" customWidth="1"/>
    <col min="2" max="2" width="24.7109375" style="99" customWidth="1"/>
    <col min="3" max="3" width="10.00390625" style="99" hidden="1" customWidth="1"/>
    <col min="4" max="10" width="12.00390625" style="99" customWidth="1"/>
    <col min="11" max="11" width="12.00390625" style="140" customWidth="1"/>
    <col min="12" max="12" width="0.85546875" style="99" customWidth="1"/>
    <col min="13" max="16384" width="9.140625" style="99" customWidth="1"/>
  </cols>
  <sheetData>
    <row r="1" spans="1:11" s="131" customFormat="1" ht="24" customHeight="1" hidden="1">
      <c r="A1" s="810" t="s">
        <v>420</v>
      </c>
      <c r="B1" s="810"/>
      <c r="C1" s="810"/>
      <c r="D1" s="810"/>
      <c r="E1" s="810"/>
      <c r="F1" s="810"/>
      <c r="G1" s="810"/>
      <c r="H1" s="810"/>
      <c r="I1" s="810"/>
      <c r="J1" s="810"/>
      <c r="K1" s="810"/>
    </row>
    <row r="2" ht="24" customHeight="1" hidden="1"/>
    <row r="3" spans="1:11" ht="24" customHeight="1">
      <c r="A3" s="810" t="s">
        <v>220</v>
      </c>
      <c r="B3" s="810"/>
      <c r="C3" s="810"/>
      <c r="D3" s="810"/>
      <c r="E3" s="810"/>
      <c r="F3" s="810"/>
      <c r="G3" s="810"/>
      <c r="H3" s="810"/>
      <c r="I3" s="810"/>
      <c r="J3" s="810"/>
      <c r="K3" s="810"/>
    </row>
    <row r="4" spans="1:11" ht="24" customHeight="1">
      <c r="A4" s="344"/>
      <c r="B4" s="344"/>
      <c r="C4" s="344"/>
      <c r="D4" s="344"/>
      <c r="E4" s="344"/>
      <c r="F4" s="344"/>
      <c r="G4" s="344"/>
      <c r="H4" s="344"/>
      <c r="I4" s="344"/>
      <c r="J4" s="344"/>
      <c r="K4" s="344"/>
    </row>
    <row r="5" spans="1:11" s="133" customFormat="1" ht="24" customHeight="1">
      <c r="A5" s="132" t="s">
        <v>993</v>
      </c>
      <c r="K5" s="333"/>
    </row>
    <row r="6" spans="1:11" s="133" customFormat="1" ht="24" customHeight="1">
      <c r="A6" s="132" t="s">
        <v>994</v>
      </c>
      <c r="K6" s="333"/>
    </row>
    <row r="7" spans="1:11" s="133" customFormat="1" ht="24" customHeight="1">
      <c r="A7" s="134"/>
      <c r="B7" s="135" t="s">
        <v>753</v>
      </c>
      <c r="C7" s="135"/>
      <c r="D7" s="135"/>
      <c r="E7" s="135"/>
      <c r="F7" s="135"/>
      <c r="G7" s="135"/>
      <c r="H7" s="135"/>
      <c r="I7" s="135"/>
      <c r="J7" s="135"/>
      <c r="K7" s="334"/>
    </row>
    <row r="8" spans="1:11" ht="24" customHeight="1">
      <c r="A8" s="136" t="s">
        <v>691</v>
      </c>
      <c r="B8" s="96" t="s">
        <v>621</v>
      </c>
      <c r="C8" s="26" t="s">
        <v>641</v>
      </c>
      <c r="D8" s="97" t="s">
        <v>588</v>
      </c>
      <c r="E8" s="97"/>
      <c r="F8" s="97" t="s">
        <v>590</v>
      </c>
      <c r="G8" s="97"/>
      <c r="H8" s="97" t="s">
        <v>693</v>
      </c>
      <c r="I8" s="97"/>
      <c r="J8" s="97" t="s">
        <v>694</v>
      </c>
      <c r="K8" s="97"/>
    </row>
    <row r="9" spans="1:11" ht="24" customHeight="1">
      <c r="A9" s="100"/>
      <c r="B9" s="101"/>
      <c r="C9" s="102" t="s">
        <v>642</v>
      </c>
      <c r="D9" s="103" t="s">
        <v>696</v>
      </c>
      <c r="E9" s="103"/>
      <c r="F9" s="103" t="s">
        <v>809</v>
      </c>
      <c r="G9" s="103"/>
      <c r="H9" s="104" t="s">
        <v>695</v>
      </c>
      <c r="I9" s="104"/>
      <c r="J9" s="104" t="s">
        <v>695</v>
      </c>
      <c r="K9" s="104"/>
    </row>
    <row r="10" spans="1:11" ht="24" customHeight="1">
      <c r="A10" s="100"/>
      <c r="B10" s="101"/>
      <c r="C10" s="102"/>
      <c r="D10" s="301" t="s">
        <v>879</v>
      </c>
      <c r="E10" s="301" t="s">
        <v>604</v>
      </c>
      <c r="F10" s="301" t="s">
        <v>879</v>
      </c>
      <c r="G10" s="301" t="s">
        <v>604</v>
      </c>
      <c r="H10" s="301" t="s">
        <v>879</v>
      </c>
      <c r="I10" s="301" t="s">
        <v>604</v>
      </c>
      <c r="J10" s="301" t="s">
        <v>879</v>
      </c>
      <c r="K10" s="301" t="s">
        <v>604</v>
      </c>
    </row>
    <row r="11" spans="1:11" s="106" customFormat="1" ht="24" customHeight="1">
      <c r="A11" s="105"/>
      <c r="B11" s="13"/>
      <c r="C11" s="1"/>
      <c r="D11" s="28" t="s">
        <v>1083</v>
      </c>
      <c r="E11" s="28" t="s">
        <v>996</v>
      </c>
      <c r="F11" s="28" t="s">
        <v>1083</v>
      </c>
      <c r="G11" s="28" t="s">
        <v>996</v>
      </c>
      <c r="H11" s="28" t="s">
        <v>1083</v>
      </c>
      <c r="I11" s="28" t="s">
        <v>996</v>
      </c>
      <c r="J11" s="28" t="s">
        <v>1083</v>
      </c>
      <c r="K11" s="28" t="s">
        <v>996</v>
      </c>
    </row>
    <row r="12" spans="1:13" ht="24" customHeight="1">
      <c r="A12" s="137">
        <v>1</v>
      </c>
      <c r="B12" s="110" t="s">
        <v>662</v>
      </c>
      <c r="L12" s="71"/>
      <c r="M12" s="72"/>
    </row>
    <row r="13" spans="1:13" ht="24" customHeight="1">
      <c r="A13" s="137"/>
      <c r="B13" s="99" t="s">
        <v>661</v>
      </c>
      <c r="L13" s="71"/>
      <c r="M13" s="72"/>
    </row>
    <row r="14" spans="1:11" ht="24" customHeight="1">
      <c r="A14" s="137"/>
      <c r="B14" s="99" t="s">
        <v>666</v>
      </c>
      <c r="C14" s="73">
        <v>60000</v>
      </c>
      <c r="D14" s="564">
        <v>60000</v>
      </c>
      <c r="E14" s="564">
        <v>60000</v>
      </c>
      <c r="F14" s="560">
        <v>0.5</v>
      </c>
      <c r="G14" s="560">
        <v>0.5</v>
      </c>
      <c r="H14" s="561">
        <v>265320</v>
      </c>
      <c r="I14" s="561">
        <v>265320</v>
      </c>
      <c r="J14" s="567">
        <v>0</v>
      </c>
      <c r="K14" s="625">
        <v>75000</v>
      </c>
    </row>
    <row r="15" spans="1:13" ht="24" customHeight="1">
      <c r="A15" s="137">
        <v>2</v>
      </c>
      <c r="B15" s="110" t="s">
        <v>663</v>
      </c>
      <c r="C15" s="69"/>
      <c r="E15" s="69"/>
      <c r="G15" s="69"/>
      <c r="I15" s="138"/>
      <c r="K15" s="380"/>
      <c r="L15" s="71"/>
      <c r="M15" s="72"/>
    </row>
    <row r="16" spans="2:11" ht="24" customHeight="1">
      <c r="B16" s="99" t="s">
        <v>813</v>
      </c>
      <c r="C16" s="73">
        <v>3000000</v>
      </c>
      <c r="D16" s="564">
        <v>3000000</v>
      </c>
      <c r="E16" s="564">
        <v>3000000</v>
      </c>
      <c r="F16" s="560">
        <v>0.3</v>
      </c>
      <c r="G16" s="560">
        <v>0.3</v>
      </c>
      <c r="H16" s="561">
        <v>16727150</v>
      </c>
      <c r="I16" s="561">
        <v>16727150</v>
      </c>
      <c r="J16" s="752">
        <v>0</v>
      </c>
      <c r="K16" s="625">
        <v>1824780</v>
      </c>
    </row>
    <row r="17" spans="1:13" ht="24" customHeight="1">
      <c r="A17" s="137">
        <v>3</v>
      </c>
      <c r="B17" s="110" t="s">
        <v>664</v>
      </c>
      <c r="C17" s="69"/>
      <c r="E17" s="69"/>
      <c r="G17" s="69"/>
      <c r="I17" s="138"/>
      <c r="K17" s="380"/>
      <c r="L17" s="71"/>
      <c r="M17" s="72"/>
    </row>
    <row r="18" spans="2:11" ht="24" customHeight="1">
      <c r="B18" s="99" t="s">
        <v>813</v>
      </c>
      <c r="C18" s="73">
        <v>75000</v>
      </c>
      <c r="D18" s="564">
        <v>75000</v>
      </c>
      <c r="E18" s="564">
        <v>75000</v>
      </c>
      <c r="F18" s="560">
        <v>0.03</v>
      </c>
      <c r="G18" s="560">
        <v>0.03</v>
      </c>
      <c r="H18" s="561">
        <v>32940</v>
      </c>
      <c r="I18" s="561">
        <v>32940</v>
      </c>
      <c r="J18" s="753">
        <v>0</v>
      </c>
      <c r="K18" s="625">
        <v>6048</v>
      </c>
    </row>
    <row r="19" spans="1:13" ht="24" customHeight="1">
      <c r="A19" s="137">
        <v>4</v>
      </c>
      <c r="B19" s="110" t="s">
        <v>665</v>
      </c>
      <c r="I19" s="138"/>
      <c r="K19" s="380"/>
      <c r="L19" s="71"/>
      <c r="M19" s="69"/>
    </row>
    <row r="20" spans="1:11" ht="24" customHeight="1">
      <c r="A20" s="137"/>
      <c r="B20" s="99" t="s">
        <v>739</v>
      </c>
      <c r="C20" s="73">
        <v>1647740</v>
      </c>
      <c r="D20" s="564">
        <v>1757663</v>
      </c>
      <c r="E20" s="564">
        <v>1751247</v>
      </c>
      <c r="F20" s="560">
        <v>0.4</v>
      </c>
      <c r="G20" s="560">
        <v>0.4</v>
      </c>
      <c r="H20" s="626">
        <v>15214238.54</v>
      </c>
      <c r="I20" s="626">
        <v>15214238.54</v>
      </c>
      <c r="J20" s="754">
        <v>0</v>
      </c>
      <c r="K20" s="628">
        <v>264196</v>
      </c>
    </row>
    <row r="21" spans="1:11" ht="24" customHeight="1">
      <c r="A21" s="137"/>
      <c r="B21" s="139" t="s">
        <v>659</v>
      </c>
      <c r="C21" s="140"/>
      <c r="H21" s="53">
        <f>SUM(H14:H20)</f>
        <v>32239648.54</v>
      </c>
      <c r="I21" s="53">
        <f>SUM(I14:I20)</f>
        <v>32239648.54</v>
      </c>
      <c r="J21" s="384">
        <f>SUM(J14:J20)</f>
        <v>0</v>
      </c>
      <c r="K21" s="53">
        <f>SUM(K14:K20)</f>
        <v>2170024</v>
      </c>
    </row>
    <row r="22" spans="1:11" ht="24" customHeight="1">
      <c r="A22" s="137"/>
      <c r="B22" s="141" t="s">
        <v>592</v>
      </c>
      <c r="H22" s="627">
        <v>37048182.46000004</v>
      </c>
      <c r="I22" s="627">
        <v>32196401.46</v>
      </c>
      <c r="J22" s="513">
        <v>0</v>
      </c>
      <c r="K22" s="513">
        <v>0</v>
      </c>
    </row>
    <row r="23" spans="1:11" ht="24" customHeight="1" thickBot="1">
      <c r="A23" s="137"/>
      <c r="B23" s="141" t="s">
        <v>667</v>
      </c>
      <c r="H23" s="142">
        <f>SUM(H21:H22)</f>
        <v>69287831.00000003</v>
      </c>
      <c r="I23" s="142">
        <f>SUM(I21:I22)</f>
        <v>64436050</v>
      </c>
      <c r="J23" s="385">
        <f>SUM(J21:J22)</f>
        <v>0</v>
      </c>
      <c r="K23" s="142">
        <f>SUM(K21:K22)</f>
        <v>2170024</v>
      </c>
    </row>
    <row r="24" spans="1:10" ht="24" customHeight="1" thickTop="1">
      <c r="A24" s="132" t="s">
        <v>995</v>
      </c>
      <c r="B24" s="133"/>
      <c r="J24" s="380"/>
    </row>
    <row r="25" spans="1:10" ht="24" customHeight="1">
      <c r="A25" s="132"/>
      <c r="B25" s="141" t="s">
        <v>753</v>
      </c>
      <c r="J25" s="380"/>
    </row>
    <row r="26" spans="1:11" ht="24" customHeight="1">
      <c r="A26" s="137">
        <v>5</v>
      </c>
      <c r="B26" s="122" t="s">
        <v>651</v>
      </c>
      <c r="C26" s="73">
        <v>10000</v>
      </c>
      <c r="D26" s="143"/>
      <c r="E26" s="73"/>
      <c r="G26" s="74"/>
      <c r="I26" s="75"/>
      <c r="K26" s="75"/>
    </row>
    <row r="27" spans="2:11" ht="24" customHeight="1">
      <c r="B27" s="99" t="s">
        <v>650</v>
      </c>
      <c r="C27" s="73"/>
      <c r="D27" s="564">
        <v>130000</v>
      </c>
      <c r="E27" s="564">
        <v>130000</v>
      </c>
      <c r="F27" s="560">
        <v>3.85</v>
      </c>
      <c r="G27" s="560">
        <v>3.85</v>
      </c>
      <c r="H27" s="561">
        <v>5000000</v>
      </c>
      <c r="I27" s="561">
        <v>5000000</v>
      </c>
      <c r="J27" s="752">
        <v>0</v>
      </c>
      <c r="K27" s="722" t="s">
        <v>1084</v>
      </c>
    </row>
    <row r="28" spans="1:11" ht="24" customHeight="1">
      <c r="A28" s="137">
        <v>6</v>
      </c>
      <c r="B28" s="122" t="s">
        <v>772</v>
      </c>
      <c r="C28" s="73"/>
      <c r="D28" s="564">
        <v>780000</v>
      </c>
      <c r="E28" s="564">
        <v>780000</v>
      </c>
      <c r="F28" s="560">
        <v>0.58</v>
      </c>
      <c r="G28" s="560">
        <v>0.58</v>
      </c>
      <c r="H28" s="561">
        <v>4500000</v>
      </c>
      <c r="I28" s="561">
        <v>4500000</v>
      </c>
      <c r="J28" s="752">
        <v>0</v>
      </c>
      <c r="K28" s="722">
        <v>2025000</v>
      </c>
    </row>
    <row r="29" spans="1:11" s="106" customFormat="1" ht="24" customHeight="1">
      <c r="A29" s="137">
        <v>7</v>
      </c>
      <c r="B29" s="122" t="s">
        <v>675</v>
      </c>
      <c r="C29" s="73">
        <v>780000</v>
      </c>
      <c r="D29" s="564"/>
      <c r="E29" s="73"/>
      <c r="F29" s="755"/>
      <c r="G29" s="69"/>
      <c r="H29" s="755"/>
      <c r="I29" s="75"/>
      <c r="J29" s="756"/>
      <c r="K29" s="75"/>
    </row>
    <row r="30" spans="1:11" s="106" customFormat="1" ht="24" customHeight="1">
      <c r="A30" s="137"/>
      <c r="B30" s="99" t="s">
        <v>650</v>
      </c>
      <c r="C30" s="73"/>
      <c r="D30" s="564">
        <v>200000</v>
      </c>
      <c r="E30" s="564">
        <v>200000</v>
      </c>
      <c r="F30" s="560">
        <v>0.98</v>
      </c>
      <c r="G30" s="560">
        <v>0.98</v>
      </c>
      <c r="H30" s="561">
        <v>1950000</v>
      </c>
      <c r="I30" s="561">
        <v>1950000</v>
      </c>
      <c r="J30" s="752">
        <v>0</v>
      </c>
      <c r="K30" s="722" t="s">
        <v>1084</v>
      </c>
    </row>
    <row r="31" spans="1:11" s="106" customFormat="1" ht="24" customHeight="1">
      <c r="A31" s="137">
        <v>8</v>
      </c>
      <c r="B31" s="122" t="s">
        <v>677</v>
      </c>
      <c r="C31" s="73">
        <v>180000</v>
      </c>
      <c r="D31" s="564"/>
      <c r="E31" s="99"/>
      <c r="F31" s="560"/>
      <c r="G31" s="99"/>
      <c r="H31" s="561"/>
      <c r="I31" s="75"/>
      <c r="J31" s="756"/>
      <c r="K31" s="75"/>
    </row>
    <row r="32" spans="1:11" ht="24" customHeight="1">
      <c r="A32" s="137"/>
      <c r="B32" s="110" t="s">
        <v>678</v>
      </c>
      <c r="D32" s="564">
        <v>35000</v>
      </c>
      <c r="E32" s="564">
        <v>35000</v>
      </c>
      <c r="F32" s="560">
        <v>9.79</v>
      </c>
      <c r="G32" s="560">
        <v>9.79</v>
      </c>
      <c r="H32" s="561">
        <v>3427500</v>
      </c>
      <c r="I32" s="561">
        <v>3427500</v>
      </c>
      <c r="J32" s="752">
        <v>0</v>
      </c>
      <c r="K32" s="722" t="s">
        <v>1084</v>
      </c>
    </row>
    <row r="33" spans="1:9" ht="24" customHeight="1">
      <c r="A33" s="137">
        <v>9</v>
      </c>
      <c r="B33" s="122" t="s">
        <v>679</v>
      </c>
      <c r="C33" s="73">
        <v>35000</v>
      </c>
      <c r="I33" s="75"/>
    </row>
    <row r="34" spans="1:11" ht="24" customHeight="1">
      <c r="A34" s="137"/>
      <c r="B34" s="110" t="s">
        <v>652</v>
      </c>
      <c r="D34" s="564">
        <v>18000</v>
      </c>
      <c r="E34" s="564">
        <v>18000</v>
      </c>
      <c r="F34" s="560">
        <v>3.78</v>
      </c>
      <c r="G34" s="560">
        <v>3.78</v>
      </c>
      <c r="H34" s="561">
        <v>680000</v>
      </c>
      <c r="I34" s="561">
        <v>680000</v>
      </c>
      <c r="J34" s="752">
        <v>0</v>
      </c>
      <c r="K34" s="722" t="s">
        <v>1084</v>
      </c>
    </row>
    <row r="35" spans="1:11" ht="24" customHeight="1">
      <c r="A35" s="137">
        <v>10</v>
      </c>
      <c r="B35" s="122" t="s">
        <v>774</v>
      </c>
      <c r="C35" s="73">
        <v>45000</v>
      </c>
      <c r="D35" s="564">
        <v>35000</v>
      </c>
      <c r="E35" s="564">
        <v>35000</v>
      </c>
      <c r="F35" s="560">
        <v>3.83</v>
      </c>
      <c r="G35" s="560">
        <v>3.83</v>
      </c>
      <c r="H35" s="561">
        <v>1340000</v>
      </c>
      <c r="I35" s="561">
        <v>1340000</v>
      </c>
      <c r="J35" s="752">
        <v>0</v>
      </c>
      <c r="K35" s="722">
        <v>536000</v>
      </c>
    </row>
    <row r="36" spans="1:11" ht="24" customHeight="1">
      <c r="A36" s="810" t="s">
        <v>1055</v>
      </c>
      <c r="B36" s="810"/>
      <c r="C36" s="810"/>
      <c r="D36" s="810"/>
      <c r="E36" s="810"/>
      <c r="F36" s="810"/>
      <c r="G36" s="810"/>
      <c r="H36" s="810"/>
      <c r="I36" s="810"/>
      <c r="J36" s="810"/>
      <c r="K36" s="810"/>
    </row>
    <row r="37" spans="1:11" ht="24" customHeight="1">
      <c r="A37" s="344"/>
      <c r="B37" s="344"/>
      <c r="C37" s="344"/>
      <c r="D37" s="344"/>
      <c r="E37" s="344"/>
      <c r="F37" s="344"/>
      <c r="G37" s="344"/>
      <c r="H37" s="344"/>
      <c r="I37" s="344"/>
      <c r="J37" s="344"/>
      <c r="K37" s="344"/>
    </row>
    <row r="38" spans="1:9" ht="24" customHeight="1">
      <c r="A38" s="134" t="s">
        <v>997</v>
      </c>
      <c r="B38" s="100"/>
      <c r="H38" s="53"/>
      <c r="I38" s="53"/>
    </row>
    <row r="39" spans="1:11" ht="24" customHeight="1">
      <c r="A39" s="136" t="s">
        <v>691</v>
      </c>
      <c r="B39" s="96" t="s">
        <v>621</v>
      </c>
      <c r="C39" s="26" t="s">
        <v>641</v>
      </c>
      <c r="D39" s="97" t="s">
        <v>588</v>
      </c>
      <c r="E39" s="97"/>
      <c r="F39" s="97" t="s">
        <v>590</v>
      </c>
      <c r="G39" s="97"/>
      <c r="H39" s="97" t="s">
        <v>693</v>
      </c>
      <c r="I39" s="97"/>
      <c r="J39" s="97" t="s">
        <v>694</v>
      </c>
      <c r="K39" s="97"/>
    </row>
    <row r="40" spans="1:11" ht="24" customHeight="1">
      <c r="A40" s="100"/>
      <c r="B40" s="101"/>
      <c r="C40" s="102" t="s">
        <v>642</v>
      </c>
      <c r="D40" s="103" t="s">
        <v>696</v>
      </c>
      <c r="E40" s="103"/>
      <c r="F40" s="103" t="s">
        <v>809</v>
      </c>
      <c r="G40" s="103"/>
      <c r="H40" s="104" t="s">
        <v>695</v>
      </c>
      <c r="I40" s="104"/>
      <c r="J40" s="104" t="s">
        <v>695</v>
      </c>
      <c r="K40" s="104"/>
    </row>
    <row r="41" spans="1:11" ht="24" customHeight="1">
      <c r="A41" s="100"/>
      <c r="B41" s="101"/>
      <c r="C41" s="102"/>
      <c r="D41" s="301" t="s">
        <v>879</v>
      </c>
      <c r="E41" s="301" t="s">
        <v>604</v>
      </c>
      <c r="F41" s="301" t="s">
        <v>879</v>
      </c>
      <c r="G41" s="301" t="s">
        <v>604</v>
      </c>
      <c r="H41" s="301" t="s">
        <v>879</v>
      </c>
      <c r="I41" s="301" t="s">
        <v>604</v>
      </c>
      <c r="J41" s="301" t="s">
        <v>879</v>
      </c>
      <c r="K41" s="301" t="s">
        <v>604</v>
      </c>
    </row>
    <row r="42" spans="1:11" s="106" customFormat="1" ht="24" customHeight="1">
      <c r="A42" s="105"/>
      <c r="B42" s="13"/>
      <c r="C42" s="1"/>
      <c r="D42" s="28" t="s">
        <v>1083</v>
      </c>
      <c r="E42" s="28" t="s">
        <v>996</v>
      </c>
      <c r="F42" s="28" t="s">
        <v>1083</v>
      </c>
      <c r="G42" s="28" t="s">
        <v>996</v>
      </c>
      <c r="H42" s="28" t="s">
        <v>1083</v>
      </c>
      <c r="I42" s="28" t="s">
        <v>996</v>
      </c>
      <c r="J42" s="28" t="s">
        <v>1083</v>
      </c>
      <c r="K42" s="28" t="s">
        <v>996</v>
      </c>
    </row>
    <row r="43" spans="1:11" ht="22.5" customHeight="1">
      <c r="A43" s="137">
        <v>11</v>
      </c>
      <c r="B43" s="122" t="s">
        <v>775</v>
      </c>
      <c r="C43" s="73">
        <v>120000</v>
      </c>
      <c r="D43" s="564">
        <v>220000</v>
      </c>
      <c r="E43" s="564">
        <v>220000</v>
      </c>
      <c r="F43" s="560">
        <v>3.07</v>
      </c>
      <c r="G43" s="560">
        <v>3.07</v>
      </c>
      <c r="H43" s="561">
        <v>6495300</v>
      </c>
      <c r="I43" s="561">
        <v>6495300</v>
      </c>
      <c r="J43" s="752">
        <v>0</v>
      </c>
      <c r="K43" s="722" t="s">
        <v>1084</v>
      </c>
    </row>
    <row r="44" spans="1:11" ht="22.5" customHeight="1">
      <c r="A44" s="137">
        <v>12</v>
      </c>
      <c r="B44" s="122" t="s">
        <v>653</v>
      </c>
      <c r="C44" s="73">
        <v>538671</v>
      </c>
      <c r="D44" s="564">
        <v>200539</v>
      </c>
      <c r="E44" s="564">
        <v>200539</v>
      </c>
      <c r="F44" s="630">
        <v>0.002</v>
      </c>
      <c r="G44" s="630">
        <v>0.002</v>
      </c>
      <c r="H44" s="561">
        <v>4100000</v>
      </c>
      <c r="I44" s="561">
        <v>4100000</v>
      </c>
      <c r="J44" s="752">
        <v>0</v>
      </c>
      <c r="K44" s="722" t="s">
        <v>1084</v>
      </c>
    </row>
    <row r="45" spans="1:11" ht="22.5" customHeight="1">
      <c r="A45" s="137">
        <v>13</v>
      </c>
      <c r="B45" s="122" t="s">
        <v>776</v>
      </c>
      <c r="C45" s="73">
        <v>450000</v>
      </c>
      <c r="D45" s="564">
        <v>450000</v>
      </c>
      <c r="E45" s="564">
        <v>450000</v>
      </c>
      <c r="F45" s="560">
        <v>0.44</v>
      </c>
      <c r="G45" s="560">
        <v>0.44</v>
      </c>
      <c r="H45" s="561">
        <v>3000000</v>
      </c>
      <c r="I45" s="561">
        <v>3000000</v>
      </c>
      <c r="J45" s="752">
        <v>0</v>
      </c>
      <c r="K45" s="722" t="s">
        <v>1084</v>
      </c>
    </row>
    <row r="46" spans="1:29" ht="22.5" customHeight="1">
      <c r="A46" s="137">
        <v>14</v>
      </c>
      <c r="B46" s="122" t="s">
        <v>794</v>
      </c>
      <c r="C46" s="73">
        <v>35000</v>
      </c>
      <c r="D46" s="564">
        <v>35000</v>
      </c>
      <c r="E46" s="564">
        <v>35000</v>
      </c>
      <c r="F46" s="560">
        <v>4</v>
      </c>
      <c r="G46" s="560">
        <v>4</v>
      </c>
      <c r="H46" s="561">
        <v>8400000</v>
      </c>
      <c r="I46" s="561">
        <v>8400000</v>
      </c>
      <c r="J46" s="752">
        <v>0</v>
      </c>
      <c r="K46" s="561">
        <v>2884000</v>
      </c>
      <c r="V46" s="73"/>
      <c r="W46" s="73"/>
      <c r="X46" s="69"/>
      <c r="Y46" s="69"/>
      <c r="Z46" s="69"/>
      <c r="AA46" s="69"/>
      <c r="AB46" s="69"/>
      <c r="AC46" s="78"/>
    </row>
    <row r="47" spans="1:11" ht="22.5" customHeight="1">
      <c r="A47" s="137">
        <v>15</v>
      </c>
      <c r="B47" s="122" t="s">
        <v>777</v>
      </c>
      <c r="C47" s="73">
        <v>296250</v>
      </c>
      <c r="D47" s="564">
        <v>296250</v>
      </c>
      <c r="E47" s="564">
        <v>296250</v>
      </c>
      <c r="F47" s="560">
        <v>0.08</v>
      </c>
      <c r="G47" s="560">
        <v>0.08</v>
      </c>
      <c r="H47" s="561">
        <v>1500000</v>
      </c>
      <c r="I47" s="561">
        <v>1500000</v>
      </c>
      <c r="J47" s="752">
        <v>0</v>
      </c>
      <c r="K47" s="565" t="s">
        <v>1084</v>
      </c>
    </row>
    <row r="48" spans="1:29" ht="22.5" customHeight="1">
      <c r="A48" s="137">
        <v>16</v>
      </c>
      <c r="B48" s="122" t="s">
        <v>600</v>
      </c>
      <c r="C48" s="143"/>
      <c r="E48" s="564"/>
      <c r="G48" s="560"/>
      <c r="I48" s="561"/>
      <c r="K48" s="565"/>
      <c r="V48" s="73"/>
      <c r="W48" s="73"/>
      <c r="X48" s="69"/>
      <c r="Y48" s="69"/>
      <c r="Z48" s="69"/>
      <c r="AA48" s="69"/>
      <c r="AB48" s="69"/>
      <c r="AC48" s="78"/>
    </row>
    <row r="49" spans="1:11" ht="22.5" customHeight="1">
      <c r="A49" s="137"/>
      <c r="B49" s="99" t="s">
        <v>601</v>
      </c>
      <c r="C49" s="143"/>
      <c r="D49" s="564">
        <v>320325</v>
      </c>
      <c r="E49" s="564">
        <v>320325</v>
      </c>
      <c r="F49" s="560">
        <v>0.02</v>
      </c>
      <c r="G49" s="560">
        <v>0.02</v>
      </c>
      <c r="H49" s="561">
        <v>520000</v>
      </c>
      <c r="I49" s="561">
        <v>520000</v>
      </c>
      <c r="J49" s="752">
        <v>0</v>
      </c>
      <c r="K49" s="565" t="s">
        <v>1084</v>
      </c>
    </row>
    <row r="50" spans="1:11" ht="22.5" customHeight="1">
      <c r="A50" s="137">
        <v>17</v>
      </c>
      <c r="B50" s="122" t="s">
        <v>680</v>
      </c>
      <c r="C50" s="73"/>
      <c r="D50" s="564"/>
      <c r="E50" s="73"/>
      <c r="F50" s="560"/>
      <c r="G50" s="74"/>
      <c r="H50" s="561"/>
      <c r="I50" s="75"/>
      <c r="J50" s="561"/>
      <c r="K50" s="75"/>
    </row>
    <row r="51" spans="1:11" ht="22.5" customHeight="1">
      <c r="A51" s="137"/>
      <c r="B51" s="110" t="s">
        <v>678</v>
      </c>
      <c r="C51" s="73">
        <v>80000</v>
      </c>
      <c r="D51" s="564">
        <v>80000</v>
      </c>
      <c r="E51" s="564">
        <v>80000</v>
      </c>
      <c r="F51" s="560">
        <v>1.5</v>
      </c>
      <c r="G51" s="560">
        <v>1.5</v>
      </c>
      <c r="H51" s="561">
        <v>1200000</v>
      </c>
      <c r="I51" s="561">
        <v>1200000</v>
      </c>
      <c r="J51" s="752">
        <v>0</v>
      </c>
      <c r="K51" s="722">
        <v>360000</v>
      </c>
    </row>
    <row r="52" spans="1:11" ht="22.5" customHeight="1">
      <c r="A52" s="137">
        <v>18</v>
      </c>
      <c r="B52" s="122" t="s">
        <v>778</v>
      </c>
      <c r="C52" s="73">
        <v>450000</v>
      </c>
      <c r="D52" s="564">
        <v>450000</v>
      </c>
      <c r="E52" s="564">
        <v>450000</v>
      </c>
      <c r="F52" s="560">
        <v>0.67</v>
      </c>
      <c r="G52" s="560">
        <v>0.67</v>
      </c>
      <c r="H52" s="561">
        <v>3000000</v>
      </c>
      <c r="I52" s="561">
        <v>3000000</v>
      </c>
      <c r="J52" s="752">
        <v>0</v>
      </c>
      <c r="K52" s="722">
        <v>2550000</v>
      </c>
    </row>
    <row r="53" spans="1:11" ht="22.5" customHeight="1">
      <c r="A53" s="137">
        <v>19</v>
      </c>
      <c r="B53" s="122" t="s">
        <v>681</v>
      </c>
      <c r="D53" s="564"/>
      <c r="F53" s="755"/>
      <c r="H53" s="755"/>
      <c r="J53" s="755"/>
      <c r="K53" s="99"/>
    </row>
    <row r="54" spans="1:11" ht="22.5" customHeight="1">
      <c r="A54" s="137"/>
      <c r="B54" s="110" t="s">
        <v>682</v>
      </c>
      <c r="K54" s="99"/>
    </row>
    <row r="55" spans="1:11" ht="22.5" customHeight="1">
      <c r="A55" s="137"/>
      <c r="B55" s="110" t="s">
        <v>654</v>
      </c>
      <c r="C55" s="73">
        <v>887350</v>
      </c>
      <c r="D55" s="564">
        <v>887350</v>
      </c>
      <c r="E55" s="564">
        <v>887350</v>
      </c>
      <c r="F55" s="560">
        <v>0.7</v>
      </c>
      <c r="G55" s="560">
        <v>0.7</v>
      </c>
      <c r="H55" s="561">
        <v>6250000</v>
      </c>
      <c r="I55" s="561">
        <v>6250000</v>
      </c>
      <c r="J55" s="752">
        <v>0</v>
      </c>
      <c r="K55" s="565" t="s">
        <v>1084</v>
      </c>
    </row>
    <row r="56" spans="1:11" ht="22.5" customHeight="1">
      <c r="A56" s="137">
        <v>20</v>
      </c>
      <c r="B56" s="122" t="s">
        <v>684</v>
      </c>
      <c r="D56" s="564">
        <v>60000</v>
      </c>
      <c r="E56" s="564">
        <v>60000</v>
      </c>
      <c r="F56" s="560">
        <v>1.67</v>
      </c>
      <c r="G56" s="560">
        <v>1.67</v>
      </c>
      <c r="H56" s="561">
        <v>1000000</v>
      </c>
      <c r="I56" s="561">
        <v>1000000</v>
      </c>
      <c r="J56" s="752">
        <v>0</v>
      </c>
      <c r="K56" s="722">
        <v>50000</v>
      </c>
    </row>
    <row r="57" spans="2:11" ht="22.5" customHeight="1">
      <c r="B57" s="110" t="s">
        <v>678</v>
      </c>
      <c r="C57" s="73">
        <v>60000</v>
      </c>
      <c r="E57" s="564"/>
      <c r="G57" s="560"/>
      <c r="I57" s="561"/>
      <c r="K57" s="629"/>
    </row>
    <row r="58" spans="1:11" ht="22.5" customHeight="1">
      <c r="A58" s="137">
        <v>21</v>
      </c>
      <c r="B58" s="122" t="s">
        <v>686</v>
      </c>
      <c r="K58" s="99"/>
    </row>
    <row r="59" spans="2:11" ht="22.5" customHeight="1">
      <c r="B59" s="110" t="s">
        <v>678</v>
      </c>
      <c r="C59" s="73">
        <v>15000</v>
      </c>
      <c r="D59" s="564">
        <v>15000</v>
      </c>
      <c r="E59" s="564">
        <v>15000</v>
      </c>
      <c r="F59" s="560">
        <v>7</v>
      </c>
      <c r="G59" s="560">
        <v>7</v>
      </c>
      <c r="H59" s="561">
        <v>1050000</v>
      </c>
      <c r="I59" s="561">
        <v>1050000</v>
      </c>
      <c r="J59" s="752">
        <v>0</v>
      </c>
      <c r="K59" s="565" t="s">
        <v>1084</v>
      </c>
    </row>
    <row r="60" spans="1:11" ht="22.5" customHeight="1">
      <c r="A60" s="137">
        <v>22</v>
      </c>
      <c r="B60" s="375" t="s">
        <v>449</v>
      </c>
      <c r="C60" s="73"/>
      <c r="D60" s="564"/>
      <c r="E60" s="73"/>
      <c r="F60" s="560"/>
      <c r="G60" s="69"/>
      <c r="H60" s="755"/>
      <c r="I60" s="69"/>
      <c r="J60" s="755"/>
      <c r="K60" s="69"/>
    </row>
    <row r="61" spans="1:11" ht="22.5" customHeight="1">
      <c r="A61" s="137"/>
      <c r="B61" s="376" t="s">
        <v>683</v>
      </c>
      <c r="C61" s="73">
        <v>160000</v>
      </c>
      <c r="D61" s="564">
        <v>280000</v>
      </c>
      <c r="E61" s="564">
        <v>280000</v>
      </c>
      <c r="F61" s="560">
        <v>6.45</v>
      </c>
      <c r="G61" s="560">
        <v>6.45</v>
      </c>
      <c r="H61" s="561">
        <v>18052630</v>
      </c>
      <c r="I61" s="561">
        <v>18052630</v>
      </c>
      <c r="J61" s="752">
        <v>0</v>
      </c>
      <c r="K61" s="722">
        <v>902631.5</v>
      </c>
    </row>
    <row r="62" spans="1:12" s="92" customFormat="1" ht="22.5" customHeight="1">
      <c r="A62" s="203">
        <v>23</v>
      </c>
      <c r="B62" s="107" t="s">
        <v>618</v>
      </c>
      <c r="C62" s="109" t="s">
        <v>646</v>
      </c>
      <c r="D62" s="564">
        <v>82500</v>
      </c>
      <c r="E62" s="564">
        <v>82500</v>
      </c>
      <c r="F62" s="563">
        <v>1.52</v>
      </c>
      <c r="G62" s="563">
        <v>1.52</v>
      </c>
      <c r="H62" s="568">
        <v>5000000</v>
      </c>
      <c r="I62" s="568">
        <v>5000000</v>
      </c>
      <c r="J62" s="752">
        <v>0</v>
      </c>
      <c r="K62" s="565" t="s">
        <v>1084</v>
      </c>
      <c r="L62" s="56"/>
    </row>
    <row r="63" spans="1:12" s="92" customFormat="1" ht="22.5" customHeight="1">
      <c r="A63" s="71">
        <v>24</v>
      </c>
      <c r="B63" s="58" t="s">
        <v>450</v>
      </c>
      <c r="C63" s="59"/>
      <c r="D63" s="564">
        <v>384315</v>
      </c>
      <c r="E63" s="564">
        <v>384315</v>
      </c>
      <c r="F63" s="563">
        <v>1</v>
      </c>
      <c r="G63" s="563">
        <v>1</v>
      </c>
      <c r="H63" s="568">
        <v>3010800</v>
      </c>
      <c r="I63" s="568">
        <v>3010800</v>
      </c>
      <c r="J63" s="754">
        <v>0</v>
      </c>
      <c r="K63" s="722">
        <v>307440</v>
      </c>
      <c r="L63" s="56"/>
    </row>
    <row r="64" spans="1:11" ht="22.5" customHeight="1">
      <c r="A64" s="137"/>
      <c r="B64" s="122" t="s">
        <v>659</v>
      </c>
      <c r="C64" s="144"/>
      <c r="F64" s="53"/>
      <c r="G64" s="53"/>
      <c r="H64" s="145">
        <f>SUM(H26:H63)</f>
        <v>79476230</v>
      </c>
      <c r="I64" s="145">
        <f>SUM(I26:I63)</f>
        <v>79476230</v>
      </c>
      <c r="J64" s="145">
        <f>SUM(J26:J63)</f>
        <v>0</v>
      </c>
      <c r="K64" s="145">
        <f>SUM(K26:K63)</f>
        <v>9615071.5</v>
      </c>
    </row>
    <row r="65" spans="1:14" ht="22.5" customHeight="1">
      <c r="A65" s="137"/>
      <c r="B65" s="121" t="s">
        <v>660</v>
      </c>
      <c r="C65" s="146"/>
      <c r="H65" s="569">
        <v>-31217429.700000003</v>
      </c>
      <c r="I65" s="569">
        <v>-31217429.700000003</v>
      </c>
      <c r="J65" s="757">
        <v>0</v>
      </c>
      <c r="K65" s="757">
        <v>0</v>
      </c>
      <c r="N65" s="147"/>
    </row>
    <row r="66" spans="1:11" ht="22.5" customHeight="1" thickBot="1">
      <c r="A66" s="137"/>
      <c r="B66" s="121" t="s">
        <v>687</v>
      </c>
      <c r="C66" s="146"/>
      <c r="H66" s="79">
        <f>H64+H65</f>
        <v>48258800.3</v>
      </c>
      <c r="I66" s="79">
        <f>I64+I65</f>
        <v>48258800.3</v>
      </c>
      <c r="J66" s="79">
        <f>SUM(J64:J65)</f>
        <v>0</v>
      </c>
      <c r="K66" s="79">
        <f>SUM(K64:K65)</f>
        <v>9615071.5</v>
      </c>
    </row>
    <row r="67" spans="1:11" ht="22.5" customHeight="1" thickBot="1" thickTop="1">
      <c r="A67" s="137"/>
      <c r="B67" s="148" t="s">
        <v>631</v>
      </c>
      <c r="H67" s="149">
        <f>H23+H66</f>
        <v>117546631.30000003</v>
      </c>
      <c r="I67" s="149">
        <f>I23+I66</f>
        <v>112694850.3</v>
      </c>
      <c r="J67" s="149">
        <f>J23+J66</f>
        <v>0</v>
      </c>
      <c r="K67" s="149">
        <f>K23+K66</f>
        <v>11785095.5</v>
      </c>
    </row>
    <row r="68" ht="24" customHeight="1" thickTop="1"/>
  </sheetData>
  <sheetProtection/>
  <mergeCells count="3">
    <mergeCell ref="A1:K1"/>
    <mergeCell ref="A3:K3"/>
    <mergeCell ref="A36:K36"/>
  </mergeCells>
  <printOptions/>
  <pageMargins left="0.76" right="0.1968503937007874" top="0.6" bottom="0.7086614173228347" header="0.2755905511811024" footer="0.31496062992125984"/>
  <pageSetup horizontalDpi="600" verticalDpi="600" orientation="portrait" paperSize="9" scale="80" r:id="rId1"/>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O92"/>
  <sheetViews>
    <sheetView view="pageBreakPreview" zoomScaleNormal="90" zoomScaleSheetLayoutView="100" zoomScalePageLayoutView="0" workbookViewId="0" topLeftCell="A1">
      <selection activeCell="J4" sqref="J4"/>
    </sheetView>
  </sheetViews>
  <sheetFormatPr defaultColWidth="9.140625" defaultRowHeight="25.5" customHeight="1"/>
  <cols>
    <col min="1" max="1" width="17.7109375" style="234" customWidth="1"/>
    <col min="2" max="2" width="16.8515625" style="234" customWidth="1"/>
    <col min="3" max="3" width="1.28515625" style="234" customWidth="1"/>
    <col min="4" max="4" width="16.8515625" style="234" customWidth="1"/>
    <col min="5" max="5" width="1.28515625" style="234" customWidth="1"/>
    <col min="6" max="6" width="17.28125" style="234" customWidth="1"/>
    <col min="7" max="7" width="1.28515625" style="234" customWidth="1"/>
    <col min="8" max="8" width="16.8515625" style="234" customWidth="1"/>
    <col min="9" max="9" width="1.28515625" style="234" customWidth="1"/>
    <col min="10" max="10" width="16.8515625" style="234" customWidth="1"/>
    <col min="11" max="11" width="1.28515625" style="234" customWidth="1"/>
    <col min="12" max="12" width="16.8515625" style="234" customWidth="1"/>
    <col min="13" max="13" width="2.57421875" style="234" customWidth="1"/>
    <col min="14" max="14" width="9.140625" style="234" customWidth="1"/>
    <col min="15" max="15" width="10.8515625" style="234" bestFit="1" customWidth="1"/>
    <col min="16" max="16384" width="9.140625" style="234" customWidth="1"/>
  </cols>
  <sheetData>
    <row r="1" spans="1:12" ht="24" customHeight="1">
      <c r="A1" s="422" t="s">
        <v>607</v>
      </c>
      <c r="B1" s="423"/>
      <c r="C1" s="423"/>
      <c r="D1" s="423"/>
      <c r="E1" s="423"/>
      <c r="F1" s="423"/>
      <c r="G1" s="423"/>
      <c r="H1" s="423"/>
      <c r="I1" s="423"/>
      <c r="J1" s="423"/>
      <c r="K1" s="423"/>
      <c r="L1" s="423"/>
    </row>
    <row r="2" spans="1:12" ht="24" customHeight="1">
      <c r="A2" s="422"/>
      <c r="B2" s="423"/>
      <c r="C2" s="423"/>
      <c r="D2" s="423"/>
      <c r="E2" s="423"/>
      <c r="F2" s="423"/>
      <c r="G2" s="423"/>
      <c r="H2" s="423"/>
      <c r="I2" s="423"/>
      <c r="J2" s="423"/>
      <c r="K2" s="423"/>
      <c r="L2" s="423"/>
    </row>
    <row r="3" spans="1:12" s="292" customFormat="1" ht="27" customHeight="1">
      <c r="A3" s="424" t="s">
        <v>998</v>
      </c>
      <c r="B3" s="425"/>
      <c r="C3" s="425"/>
      <c r="D3" s="425"/>
      <c r="E3" s="425"/>
      <c r="F3" s="426"/>
      <c r="G3" s="426"/>
      <c r="H3" s="363"/>
      <c r="L3" s="427"/>
    </row>
    <row r="4" spans="1:12" s="292" customFormat="1" ht="28.5" customHeight="1">
      <c r="A4" s="424"/>
      <c r="B4" s="425"/>
      <c r="C4" s="425"/>
      <c r="D4" s="425"/>
      <c r="E4" s="425"/>
      <c r="F4" s="426"/>
      <c r="G4" s="426"/>
      <c r="L4" s="184" t="s">
        <v>779</v>
      </c>
    </row>
    <row r="5" spans="2:13" s="292" customFormat="1" ht="28.5" customHeight="1">
      <c r="B5" s="273"/>
      <c r="C5" s="273"/>
      <c r="D5" s="273"/>
      <c r="E5" s="273"/>
      <c r="F5" s="273"/>
      <c r="G5" s="273"/>
      <c r="J5" s="273" t="s">
        <v>569</v>
      </c>
      <c r="K5" s="273"/>
      <c r="L5" s="187"/>
      <c r="M5" s="190"/>
    </row>
    <row r="6" spans="1:13" s="292" customFormat="1" ht="28.5" customHeight="1">
      <c r="A6" s="428"/>
      <c r="B6" s="429"/>
      <c r="C6" s="429"/>
      <c r="D6" s="430"/>
      <c r="E6" s="430"/>
      <c r="F6" s="431"/>
      <c r="G6" s="431"/>
      <c r="J6" s="188" t="s">
        <v>438</v>
      </c>
      <c r="K6" s="188"/>
      <c r="L6" s="189"/>
      <c r="M6" s="234"/>
    </row>
    <row r="7" spans="2:12" s="292" customFormat="1" ht="28.5" customHeight="1">
      <c r="B7" s="432"/>
      <c r="C7" s="432"/>
      <c r="D7" s="432"/>
      <c r="E7" s="432"/>
      <c r="F7" s="310"/>
      <c r="G7" s="310"/>
      <c r="J7" s="512" t="s">
        <v>1058</v>
      </c>
      <c r="K7" s="433"/>
      <c r="L7" s="512" t="s">
        <v>1059</v>
      </c>
    </row>
    <row r="8" spans="2:12" s="292" customFormat="1" ht="28.5" customHeight="1">
      <c r="B8" s="302" t="s">
        <v>368</v>
      </c>
      <c r="C8" s="414"/>
      <c r="D8" s="414"/>
      <c r="E8" s="414"/>
      <c r="F8" s="287"/>
      <c r="G8" s="287"/>
      <c r="J8" s="723">
        <v>281423853.76</v>
      </c>
      <c r="K8" s="414"/>
      <c r="L8" s="723">
        <v>183878162.13</v>
      </c>
    </row>
    <row r="9" spans="2:12" s="292" customFormat="1" ht="28.5" customHeight="1">
      <c r="B9" s="302" t="s">
        <v>369</v>
      </c>
      <c r="C9" s="414"/>
      <c r="D9" s="414"/>
      <c r="E9" s="414"/>
      <c r="F9" s="287"/>
      <c r="G9" s="287"/>
      <c r="J9" s="723">
        <v>103677241.00999999</v>
      </c>
      <c r="K9" s="434"/>
      <c r="L9" s="723">
        <v>103677241.01</v>
      </c>
    </row>
    <row r="10" spans="2:12" s="292" customFormat="1" ht="28.5" customHeight="1">
      <c r="B10" s="302" t="s">
        <v>370</v>
      </c>
      <c r="C10" s="287"/>
      <c r="D10" s="287"/>
      <c r="E10" s="287"/>
      <c r="F10" s="287"/>
      <c r="G10" s="287"/>
      <c r="J10" s="724">
        <v>346948275.27</v>
      </c>
      <c r="K10" s="349"/>
      <c r="L10" s="724">
        <v>353584386.08</v>
      </c>
    </row>
    <row r="11" spans="2:12" s="292" customFormat="1" ht="28.5" customHeight="1" thickBot="1">
      <c r="B11" s="302" t="s">
        <v>1051</v>
      </c>
      <c r="C11" s="287"/>
      <c r="D11" s="287"/>
      <c r="E11" s="287"/>
      <c r="F11" s="287"/>
      <c r="G11" s="287"/>
      <c r="J11" s="758">
        <f>SUM(J8:J10)</f>
        <v>732049370.04</v>
      </c>
      <c r="K11" s="287"/>
      <c r="L11" s="290">
        <f>SUM(L8:L10)</f>
        <v>641139789.22</v>
      </c>
    </row>
    <row r="12" spans="1:12" ht="28.5" customHeight="1" thickTop="1">
      <c r="A12" s="422"/>
      <c r="B12" s="423"/>
      <c r="C12" s="423"/>
      <c r="D12" s="423"/>
      <c r="E12" s="423"/>
      <c r="F12" s="423"/>
      <c r="G12" s="423"/>
      <c r="H12" s="423"/>
      <c r="I12" s="423"/>
      <c r="J12" s="423"/>
      <c r="K12" s="423"/>
      <c r="L12" s="423"/>
    </row>
    <row r="13" spans="1:11" ht="28.5" customHeight="1">
      <c r="A13" s="218" t="s">
        <v>999</v>
      </c>
      <c r="B13" s="217"/>
      <c r="C13" s="217"/>
      <c r="D13" s="219"/>
      <c r="E13" s="219"/>
      <c r="F13" s="217"/>
      <c r="G13" s="217"/>
      <c r="H13" s="217"/>
      <c r="I13" s="217"/>
      <c r="J13" s="217"/>
      <c r="K13" s="217"/>
    </row>
    <row r="14" spans="1:3" ht="28.5" customHeight="1">
      <c r="A14" s="216" t="s">
        <v>1085</v>
      </c>
      <c r="B14" s="217"/>
      <c r="C14" s="217"/>
    </row>
    <row r="15" spans="1:12" ht="28.5" customHeight="1">
      <c r="A15" s="424"/>
      <c r="B15" s="425"/>
      <c r="C15" s="425"/>
      <c r="D15" s="425"/>
      <c r="E15" s="425"/>
      <c r="F15" s="425"/>
      <c r="G15" s="425"/>
      <c r="H15" s="292"/>
      <c r="I15" s="292"/>
      <c r="J15" s="292"/>
      <c r="K15" s="292"/>
      <c r="L15" s="184" t="s">
        <v>779</v>
      </c>
    </row>
    <row r="16" spans="1:12" ht="28.5" customHeight="1">
      <c r="A16" s="292"/>
      <c r="B16" s="185" t="s">
        <v>443</v>
      </c>
      <c r="C16" s="185"/>
      <c r="D16" s="185"/>
      <c r="E16" s="185"/>
      <c r="F16" s="185"/>
      <c r="G16" s="185"/>
      <c r="H16" s="185"/>
      <c r="I16" s="185"/>
      <c r="J16" s="185"/>
      <c r="K16" s="185"/>
      <c r="L16" s="185"/>
    </row>
    <row r="17" spans="1:12" ht="28.5" customHeight="1">
      <c r="A17" s="428"/>
      <c r="B17" s="435"/>
      <c r="C17" s="435"/>
      <c r="D17" s="541" t="s">
        <v>1086</v>
      </c>
      <c r="E17" s="436"/>
      <c r="F17" s="437"/>
      <c r="G17" s="431"/>
      <c r="H17" s="435"/>
      <c r="I17" s="435"/>
      <c r="J17" s="436" t="s">
        <v>1087</v>
      </c>
      <c r="K17" s="436"/>
      <c r="L17" s="437"/>
    </row>
    <row r="18" spans="1:12" ht="28.5" customHeight="1">
      <c r="A18" s="292"/>
      <c r="B18" s="438" t="s">
        <v>544</v>
      </c>
      <c r="C18" s="438"/>
      <c r="D18" s="438" t="s">
        <v>545</v>
      </c>
      <c r="E18" s="439"/>
      <c r="F18" s="221" t="s">
        <v>738</v>
      </c>
      <c r="G18" s="310"/>
      <c r="H18" s="438" t="s">
        <v>544</v>
      </c>
      <c r="I18" s="438"/>
      <c r="J18" s="438" t="s">
        <v>545</v>
      </c>
      <c r="K18" s="439"/>
      <c r="L18" s="221" t="s">
        <v>738</v>
      </c>
    </row>
    <row r="19" spans="1:15" ht="28.5" customHeight="1">
      <c r="A19" s="292" t="s">
        <v>546</v>
      </c>
      <c r="B19" s="725">
        <v>64565160.44</v>
      </c>
      <c r="C19" s="725"/>
      <c r="D19" s="725">
        <v>12641516.27</v>
      </c>
      <c r="E19" s="286"/>
      <c r="F19" s="725">
        <f>SUM(B19:D19)</f>
        <v>77206676.71</v>
      </c>
      <c r="G19" s="287"/>
      <c r="H19" s="725">
        <v>64565160.44</v>
      </c>
      <c r="I19" s="725"/>
      <c r="J19" s="725">
        <v>12641516.27</v>
      </c>
      <c r="K19" s="286"/>
      <c r="L19" s="286">
        <f>SUM(H19:J19)</f>
        <v>77206676.71</v>
      </c>
      <c r="O19" s="440"/>
    </row>
    <row r="20" spans="1:15" ht="28.5" customHeight="1">
      <c r="A20" s="292" t="s">
        <v>547</v>
      </c>
      <c r="B20" s="723">
        <v>279666022.87000006</v>
      </c>
      <c r="C20" s="723"/>
      <c r="D20" s="723">
        <v>6260143.429999999</v>
      </c>
      <c r="E20" s="287"/>
      <c r="F20" s="723">
        <f>SUM(B20:D20)</f>
        <v>285926166.3000001</v>
      </c>
      <c r="G20" s="287"/>
      <c r="H20" s="723">
        <v>279756022.87</v>
      </c>
      <c r="I20" s="723"/>
      <c r="J20" s="723">
        <v>5636761.43</v>
      </c>
      <c r="K20" s="287"/>
      <c r="L20" s="287">
        <f>SUM(H20:J20)</f>
        <v>285392784.3</v>
      </c>
      <c r="O20" s="440"/>
    </row>
    <row r="21" spans="1:15" ht="28.5" customHeight="1">
      <c r="A21" s="292" t="s">
        <v>548</v>
      </c>
      <c r="B21" s="723">
        <v>4028000</v>
      </c>
      <c r="C21" s="723"/>
      <c r="D21" s="723">
        <v>0</v>
      </c>
      <c r="E21" s="287"/>
      <c r="F21" s="723">
        <f>SUM(B21:D21)</f>
        <v>4028000</v>
      </c>
      <c r="G21" s="287"/>
      <c r="H21" s="723">
        <v>4028000</v>
      </c>
      <c r="I21" s="723"/>
      <c r="J21" s="723">
        <v>0</v>
      </c>
      <c r="K21" s="287"/>
      <c r="L21" s="287">
        <f>SUM(H21:J21)</f>
        <v>4028000</v>
      </c>
      <c r="O21" s="440"/>
    </row>
    <row r="22" spans="1:15" ht="28.5" customHeight="1">
      <c r="A22" s="292" t="s">
        <v>549</v>
      </c>
      <c r="B22" s="723">
        <v>2825500</v>
      </c>
      <c r="C22" s="723"/>
      <c r="D22" s="723">
        <v>0</v>
      </c>
      <c r="E22" s="287"/>
      <c r="F22" s="723">
        <f>SUM(B22:D22)</f>
        <v>2825500</v>
      </c>
      <c r="G22" s="287"/>
      <c r="H22" s="723">
        <v>2825500</v>
      </c>
      <c r="I22" s="723"/>
      <c r="J22" s="723">
        <v>0</v>
      </c>
      <c r="K22" s="287"/>
      <c r="L22" s="287">
        <f>SUM(H22:J22)</f>
        <v>2825500</v>
      </c>
      <c r="O22" s="440"/>
    </row>
    <row r="23" spans="1:15" ht="28.5" customHeight="1">
      <c r="A23" s="292" t="s">
        <v>495</v>
      </c>
      <c r="B23" s="724">
        <v>7012000</v>
      </c>
      <c r="C23" s="723"/>
      <c r="D23" s="724">
        <v>3993125.7800000003</v>
      </c>
      <c r="E23" s="287"/>
      <c r="F23" s="724">
        <f>SUM(B23:D23)</f>
        <v>11005125.780000001</v>
      </c>
      <c r="G23" s="287"/>
      <c r="H23" s="724">
        <v>5550000</v>
      </c>
      <c r="I23" s="723"/>
      <c r="J23" s="724">
        <v>3993125.78</v>
      </c>
      <c r="K23" s="287"/>
      <c r="L23" s="288">
        <f>SUM(H23:J23)</f>
        <v>9543125.78</v>
      </c>
      <c r="O23" s="440"/>
    </row>
    <row r="24" spans="1:12" ht="28.5" customHeight="1">
      <c r="A24" s="292" t="s">
        <v>550</v>
      </c>
      <c r="B24" s="286">
        <f>SUM(B19:B23)</f>
        <v>358096683.31000006</v>
      </c>
      <c r="C24" s="287"/>
      <c r="D24" s="286">
        <f>SUM(D19:D23)</f>
        <v>22894785.48</v>
      </c>
      <c r="E24" s="287"/>
      <c r="F24" s="287">
        <f>SUM(F19:F23)</f>
        <v>380991468.7900001</v>
      </c>
      <c r="G24" s="287"/>
      <c r="H24" s="289">
        <f>SUM(H19:H23)</f>
        <v>356724683.31</v>
      </c>
      <c r="I24" s="289"/>
      <c r="J24" s="289">
        <f>SUM(J19:J23)</f>
        <v>22271403.48</v>
      </c>
      <c r="K24" s="289"/>
      <c r="L24" s="287">
        <f>SUM(L19:L23)</f>
        <v>378996086.78999996</v>
      </c>
    </row>
    <row r="25" spans="1:12" ht="28.5" customHeight="1">
      <c r="A25" s="292" t="s">
        <v>498</v>
      </c>
      <c r="B25" s="287"/>
      <c r="C25" s="287"/>
      <c r="D25" s="287"/>
      <c r="E25" s="287"/>
      <c r="F25" s="631">
        <v>-5805140.73</v>
      </c>
      <c r="G25" s="191"/>
      <c r="H25" s="289"/>
      <c r="I25" s="289"/>
      <c r="J25" s="289"/>
      <c r="K25" s="289"/>
      <c r="L25" s="514">
        <v>-5805140.73</v>
      </c>
    </row>
    <row r="26" spans="1:12" ht="28.5" customHeight="1" thickBot="1">
      <c r="A26" s="292" t="s">
        <v>551</v>
      </c>
      <c r="B26" s="289"/>
      <c r="C26" s="289"/>
      <c r="D26" s="289"/>
      <c r="E26" s="289"/>
      <c r="F26" s="290">
        <f>SUM(F24:F25)</f>
        <v>375186328.06000006</v>
      </c>
      <c r="G26" s="287"/>
      <c r="H26" s="289"/>
      <c r="I26" s="289"/>
      <c r="J26" s="289"/>
      <c r="K26" s="289"/>
      <c r="L26" s="290">
        <f>SUM(L24:L25)</f>
        <v>373190946.05999994</v>
      </c>
    </row>
    <row r="27" spans="1:12" ht="28.5" customHeight="1" thickTop="1">
      <c r="A27" s="292" t="s">
        <v>1088</v>
      </c>
      <c r="B27" s="289"/>
      <c r="C27" s="289"/>
      <c r="D27" s="289"/>
      <c r="E27" s="289"/>
      <c r="F27" s="287"/>
      <c r="G27" s="287"/>
      <c r="H27" s="289"/>
      <c r="I27" s="289"/>
      <c r="J27" s="289"/>
      <c r="K27" s="289"/>
      <c r="L27" s="287"/>
    </row>
    <row r="28" spans="1:12" ht="24" customHeight="1">
      <c r="A28" s="292" t="s">
        <v>129</v>
      </c>
      <c r="B28" s="289"/>
      <c r="C28" s="289"/>
      <c r="D28" s="289"/>
      <c r="E28" s="289"/>
      <c r="F28" s="287"/>
      <c r="G28" s="287"/>
      <c r="H28" s="289"/>
      <c r="I28" s="289"/>
      <c r="J28" s="289"/>
      <c r="K28" s="289"/>
      <c r="L28" s="287"/>
    </row>
    <row r="29" spans="1:12" ht="24" customHeight="1">
      <c r="A29" s="292"/>
      <c r="B29" s="289"/>
      <c r="C29" s="289"/>
      <c r="D29" s="289"/>
      <c r="E29" s="289"/>
      <c r="F29" s="287"/>
      <c r="G29" s="287"/>
      <c r="H29" s="289"/>
      <c r="I29" s="289"/>
      <c r="J29" s="289"/>
      <c r="K29" s="289"/>
      <c r="L29" s="287"/>
    </row>
    <row r="30" spans="1:12" ht="24" customHeight="1">
      <c r="A30" s="422" t="s">
        <v>595</v>
      </c>
      <c r="B30" s="423"/>
      <c r="C30" s="423"/>
      <c r="D30" s="423"/>
      <c r="E30" s="423"/>
      <c r="F30" s="423"/>
      <c r="G30" s="423"/>
      <c r="H30" s="423"/>
      <c r="I30" s="423"/>
      <c r="J30" s="423"/>
      <c r="K30" s="423"/>
      <c r="L30" s="423"/>
    </row>
    <row r="31" spans="1:12" ht="24" customHeight="1">
      <c r="A31" s="422"/>
      <c r="B31" s="423"/>
      <c r="C31" s="423"/>
      <c r="D31" s="423"/>
      <c r="E31" s="423"/>
      <c r="F31" s="423"/>
      <c r="G31" s="423"/>
      <c r="H31" s="423"/>
      <c r="I31" s="423"/>
      <c r="J31" s="423"/>
      <c r="K31" s="423"/>
      <c r="L31" s="423"/>
    </row>
    <row r="32" spans="1:12" ht="28.5" customHeight="1">
      <c r="A32" s="218" t="s">
        <v>1000</v>
      </c>
      <c r="B32" s="192"/>
      <c r="C32" s="192"/>
      <c r="D32" s="193"/>
      <c r="E32" s="193"/>
      <c r="F32" s="193"/>
      <c r="G32" s="193"/>
      <c r="H32" s="193"/>
      <c r="I32" s="193"/>
      <c r="J32" s="193"/>
      <c r="K32" s="193"/>
      <c r="L32" s="193"/>
    </row>
    <row r="33" spans="1:11" ht="28.5" customHeight="1">
      <c r="A33" s="216" t="s">
        <v>1089</v>
      </c>
      <c r="B33" s="217"/>
      <c r="C33" s="217"/>
      <c r="D33" s="217"/>
      <c r="E33" s="217"/>
      <c r="F33" s="217"/>
      <c r="G33" s="217"/>
      <c r="H33" s="217"/>
      <c r="I33" s="217"/>
      <c r="J33" s="217"/>
      <c r="K33" s="217"/>
    </row>
    <row r="34" spans="1:12" ht="28.5" customHeight="1">
      <c r="A34" s="216"/>
      <c r="B34" s="217"/>
      <c r="C34" s="217"/>
      <c r="D34" s="217"/>
      <c r="E34" s="217"/>
      <c r="F34" s="217"/>
      <c r="G34" s="217"/>
      <c r="H34" s="217"/>
      <c r="I34" s="217"/>
      <c r="J34" s="217"/>
      <c r="K34" s="217"/>
      <c r="L34" s="184" t="s">
        <v>779</v>
      </c>
    </row>
    <row r="35" spans="1:12" ht="28.5" customHeight="1">
      <c r="A35" s="217"/>
      <c r="B35" s="217"/>
      <c r="C35" s="217"/>
      <c r="D35" s="441"/>
      <c r="E35" s="441"/>
      <c r="F35" s="185" t="s">
        <v>443</v>
      </c>
      <c r="G35" s="192"/>
      <c r="H35" s="192"/>
      <c r="I35" s="192"/>
      <c r="J35" s="192"/>
      <c r="K35" s="192"/>
      <c r="L35" s="192"/>
    </row>
    <row r="36" spans="1:12" ht="28.5" customHeight="1">
      <c r="A36" s="220"/>
      <c r="B36" s="220"/>
      <c r="C36" s="220"/>
      <c r="F36" s="221" t="s">
        <v>553</v>
      </c>
      <c r="G36" s="221"/>
      <c r="H36" s="221" t="s">
        <v>780</v>
      </c>
      <c r="I36" s="221"/>
      <c r="J36" s="221" t="s">
        <v>555</v>
      </c>
      <c r="K36" s="221"/>
      <c r="L36" s="221" t="s">
        <v>738</v>
      </c>
    </row>
    <row r="37" spans="1:12" ht="28.5" customHeight="1">
      <c r="A37" s="220"/>
      <c r="B37" s="220"/>
      <c r="C37" s="220"/>
      <c r="F37" s="222" t="s">
        <v>554</v>
      </c>
      <c r="G37" s="222"/>
      <c r="H37" s="222"/>
      <c r="I37" s="222"/>
      <c r="J37" s="222" t="s">
        <v>574</v>
      </c>
      <c r="K37" s="222"/>
      <c r="L37" s="222"/>
    </row>
    <row r="38" spans="1:12" ht="28.5" customHeight="1">
      <c r="A38" s="217" t="s">
        <v>374</v>
      </c>
      <c r="B38" s="217"/>
      <c r="C38" s="217"/>
      <c r="F38" s="223"/>
      <c r="G38" s="362"/>
      <c r="H38" s="223"/>
      <c r="I38" s="223"/>
      <c r="J38" s="223"/>
      <c r="K38" s="223"/>
      <c r="L38" s="217"/>
    </row>
    <row r="39" spans="1:12" ht="28.5" customHeight="1">
      <c r="A39" s="217" t="s">
        <v>1090</v>
      </c>
      <c r="B39" s="217"/>
      <c r="C39" s="217"/>
      <c r="F39" s="632">
        <v>1003031608</v>
      </c>
      <c r="G39" s="632"/>
      <c r="H39" s="632">
        <v>1011056203.2600001</v>
      </c>
      <c r="I39" s="632"/>
      <c r="J39" s="632">
        <v>16454493.380000055</v>
      </c>
      <c r="K39" s="632"/>
      <c r="L39" s="632">
        <f>SUM(F39:J39)</f>
        <v>2030542304.6400003</v>
      </c>
    </row>
    <row r="40" spans="1:12" ht="28.5" customHeight="1">
      <c r="A40" s="217" t="s">
        <v>375</v>
      </c>
      <c r="B40" s="217"/>
      <c r="C40" s="217"/>
      <c r="F40" s="632">
        <v>0</v>
      </c>
      <c r="G40" s="632"/>
      <c r="H40" s="632">
        <v>632168.04</v>
      </c>
      <c r="I40" s="632"/>
      <c r="J40" s="632">
        <v>4448650</v>
      </c>
      <c r="K40" s="632"/>
      <c r="L40" s="632">
        <f>SUM(F40:J40)</f>
        <v>5080818.04</v>
      </c>
    </row>
    <row r="41" spans="1:12" ht="28.5" customHeight="1">
      <c r="A41" s="224" t="s">
        <v>376</v>
      </c>
      <c r="B41" s="224"/>
      <c r="C41" s="224"/>
      <c r="F41" s="632">
        <v>-55412.33</v>
      </c>
      <c r="G41" s="632"/>
      <c r="H41" s="632">
        <v>22559496.15</v>
      </c>
      <c r="I41" s="632"/>
      <c r="J41" s="632">
        <v>-20624943.38</v>
      </c>
      <c r="K41" s="632"/>
      <c r="L41" s="632">
        <f>SUM(F41:J41)</f>
        <v>1879140.4400000013</v>
      </c>
    </row>
    <row r="42" spans="1:12" ht="28.5" customHeight="1">
      <c r="A42" s="225" t="s">
        <v>379</v>
      </c>
      <c r="B42" s="224"/>
      <c r="C42" s="224"/>
      <c r="F42" s="632">
        <v>-1325301.18</v>
      </c>
      <c r="G42" s="632"/>
      <c r="H42" s="632">
        <v>0</v>
      </c>
      <c r="I42" s="632"/>
      <c r="J42" s="632">
        <v>0</v>
      </c>
      <c r="K42" s="632"/>
      <c r="L42" s="632">
        <f>SUM(F42:J42)</f>
        <v>-1325301.18</v>
      </c>
    </row>
    <row r="43" spans="1:12" ht="28.5" customHeight="1">
      <c r="A43" s="217" t="s">
        <v>1091</v>
      </c>
      <c r="B43" s="217"/>
      <c r="C43" s="217"/>
      <c r="F43" s="698">
        <f>SUM(F39:F42)</f>
        <v>1001650894.49</v>
      </c>
      <c r="G43" s="632"/>
      <c r="H43" s="698">
        <f>SUM(H39:H42)</f>
        <v>1034247867.45</v>
      </c>
      <c r="I43" s="632"/>
      <c r="J43" s="698">
        <f>SUM(J39:J42)</f>
        <v>278200.0000000559</v>
      </c>
      <c r="K43" s="632"/>
      <c r="L43" s="698">
        <f>SUM(L39:L42)</f>
        <v>2036176961.9400003</v>
      </c>
    </row>
    <row r="44" spans="1:12" ht="28.5" customHeight="1">
      <c r="A44" s="217" t="s">
        <v>377</v>
      </c>
      <c r="B44" s="217"/>
      <c r="C44" s="217"/>
      <c r="F44" s="226"/>
      <c r="G44" s="228"/>
      <c r="H44" s="226"/>
      <c r="I44" s="228"/>
      <c r="J44" s="226"/>
      <c r="K44" s="228"/>
      <c r="L44" s="227"/>
    </row>
    <row r="45" spans="1:12" ht="28.5" customHeight="1">
      <c r="A45" s="217" t="s">
        <v>1090</v>
      </c>
      <c r="B45" s="217"/>
      <c r="C45" s="217"/>
      <c r="F45" s="632">
        <v>0</v>
      </c>
      <c r="G45" s="632"/>
      <c r="H45" s="632">
        <v>226034952.46</v>
      </c>
      <c r="I45" s="632"/>
      <c r="J45" s="632">
        <v>0</v>
      </c>
      <c r="K45" s="632"/>
      <c r="L45" s="632">
        <f>SUM(F45:J45)</f>
        <v>226034952.46</v>
      </c>
    </row>
    <row r="46" spans="1:12" ht="28.5" customHeight="1">
      <c r="A46" s="225" t="s">
        <v>378</v>
      </c>
      <c r="B46" s="217"/>
      <c r="C46" s="217"/>
      <c r="F46" s="632">
        <v>0</v>
      </c>
      <c r="G46" s="632"/>
      <c r="H46" s="632">
        <v>11101204.4</v>
      </c>
      <c r="I46" s="632"/>
      <c r="J46" s="632">
        <v>0</v>
      </c>
      <c r="K46" s="632"/>
      <c r="L46" s="632">
        <f>SUM(F46:J46)</f>
        <v>11101204.4</v>
      </c>
    </row>
    <row r="47" spans="1:12" ht="28.5" customHeight="1">
      <c r="A47" s="225" t="s">
        <v>379</v>
      </c>
      <c r="B47" s="217"/>
      <c r="C47" s="217"/>
      <c r="F47" s="632">
        <v>0</v>
      </c>
      <c r="G47" s="632"/>
      <c r="H47" s="632">
        <v>9857.83</v>
      </c>
      <c r="I47" s="632"/>
      <c r="J47" s="632">
        <v>0</v>
      </c>
      <c r="K47" s="632"/>
      <c r="L47" s="632">
        <f>SUM(F47:J47)</f>
        <v>9857.83</v>
      </c>
    </row>
    <row r="48" spans="1:12" ht="28.5" customHeight="1">
      <c r="A48" s="217" t="s">
        <v>1091</v>
      </c>
      <c r="B48" s="217"/>
      <c r="C48" s="217"/>
      <c r="F48" s="769">
        <f>SUM(F45:F47)</f>
        <v>0</v>
      </c>
      <c r="G48" s="632"/>
      <c r="H48" s="769">
        <f>SUM(H45:H47)</f>
        <v>237146014.69000003</v>
      </c>
      <c r="I48" s="632"/>
      <c r="J48" s="769">
        <f>SUM(J45:J47)</f>
        <v>0</v>
      </c>
      <c r="K48" s="632"/>
      <c r="L48" s="769">
        <f>SUM(L45:L47)</f>
        <v>237146014.69000003</v>
      </c>
    </row>
    <row r="49" spans="1:12" ht="28.5" customHeight="1">
      <c r="A49" s="217" t="s">
        <v>380</v>
      </c>
      <c r="B49" s="217"/>
      <c r="C49" s="217"/>
      <c r="F49" s="226"/>
      <c r="G49" s="228"/>
      <c r="H49" s="226"/>
      <c r="I49" s="228"/>
      <c r="J49" s="226"/>
      <c r="K49" s="228"/>
      <c r="L49" s="227"/>
    </row>
    <row r="50" spans="1:12" ht="28.5" customHeight="1">
      <c r="A50" s="217" t="s">
        <v>1090</v>
      </c>
      <c r="B50" s="217"/>
      <c r="C50" s="217"/>
      <c r="F50" s="632">
        <v>116049065.7</v>
      </c>
      <c r="G50" s="632"/>
      <c r="H50" s="632">
        <v>0</v>
      </c>
      <c r="I50" s="632"/>
      <c r="J50" s="632">
        <v>0</v>
      </c>
      <c r="K50" s="632"/>
      <c r="L50" s="632">
        <f>SUM(F50:J50)</f>
        <v>116049065.7</v>
      </c>
    </row>
    <row r="51" spans="1:12" ht="28.5" customHeight="1">
      <c r="A51" s="217" t="s">
        <v>381</v>
      </c>
      <c r="B51" s="217"/>
      <c r="C51" s="217"/>
      <c r="F51" s="632">
        <v>0</v>
      </c>
      <c r="G51" s="632"/>
      <c r="H51" s="632">
        <v>0</v>
      </c>
      <c r="I51" s="632"/>
      <c r="J51" s="632">
        <v>0</v>
      </c>
      <c r="K51" s="632"/>
      <c r="L51" s="632">
        <f>SUM(F51:J51)</f>
        <v>0</v>
      </c>
    </row>
    <row r="52" spans="1:12" ht="28.5" customHeight="1">
      <c r="A52" s="217" t="s">
        <v>1091</v>
      </c>
      <c r="B52" s="217"/>
      <c r="C52" s="217"/>
      <c r="F52" s="698">
        <f>SUM(F50:F51)</f>
        <v>116049065.7</v>
      </c>
      <c r="G52" s="697"/>
      <c r="H52" s="698">
        <f>SUM(H50:H51)</f>
        <v>0</v>
      </c>
      <c r="I52" s="697"/>
      <c r="J52" s="698">
        <f>SUM(J50:J51)</f>
        <v>0</v>
      </c>
      <c r="K52" s="697"/>
      <c r="L52" s="698">
        <f>SUM(L50:L51)</f>
        <v>116049065.7</v>
      </c>
    </row>
    <row r="53" spans="1:12" ht="28.5" customHeight="1">
      <c r="A53" s="217" t="s">
        <v>382</v>
      </c>
      <c r="B53" s="217"/>
      <c r="C53" s="217"/>
      <c r="F53" s="226"/>
      <c r="G53" s="228"/>
      <c r="H53" s="226"/>
      <c r="I53" s="226"/>
      <c r="J53" s="226"/>
      <c r="K53" s="226"/>
      <c r="L53" s="227"/>
    </row>
    <row r="54" spans="1:12" ht="28.5" customHeight="1" thickBot="1">
      <c r="A54" s="217" t="s">
        <v>1090</v>
      </c>
      <c r="B54" s="217"/>
      <c r="C54" s="217"/>
      <c r="F54" s="696">
        <f>SUM(F39-F45-F50)</f>
        <v>886982542.3</v>
      </c>
      <c r="G54" s="697"/>
      <c r="H54" s="696">
        <f>SUM(H39-H45-H50)</f>
        <v>785021250.8000001</v>
      </c>
      <c r="I54" s="697"/>
      <c r="J54" s="696">
        <f>SUM(J39-J45-J50)</f>
        <v>16454493.380000055</v>
      </c>
      <c r="K54" s="697"/>
      <c r="L54" s="696">
        <f>SUM(L39-L45-L50)</f>
        <v>1688458286.4800003</v>
      </c>
    </row>
    <row r="55" spans="1:12" ht="28.5" customHeight="1" thickBot="1" thickTop="1">
      <c r="A55" s="217" t="s">
        <v>1091</v>
      </c>
      <c r="B55" s="217"/>
      <c r="C55" s="217"/>
      <c r="F55" s="696">
        <f>F43-F48-F52</f>
        <v>885601828.79</v>
      </c>
      <c r="G55" s="697"/>
      <c r="H55" s="696">
        <f>H43-H48-H52</f>
        <v>797101852.76</v>
      </c>
      <c r="I55" s="697"/>
      <c r="J55" s="696">
        <f>J43-J48-J52</f>
        <v>278200.0000000559</v>
      </c>
      <c r="K55" s="697"/>
      <c r="L55" s="696">
        <f>L43-L48-L52</f>
        <v>1682981881.5500002</v>
      </c>
    </row>
    <row r="56" spans="1:12" ht="28.5" customHeight="1" thickTop="1">
      <c r="A56" s="217"/>
      <c r="B56" s="217"/>
      <c r="C56" s="217"/>
      <c r="F56" s="228"/>
      <c r="G56" s="228"/>
      <c r="H56" s="228"/>
      <c r="I56" s="228"/>
      <c r="J56" s="228"/>
      <c r="K56" s="228"/>
      <c r="L56" s="228"/>
    </row>
    <row r="57" spans="1:12" ht="28.5" customHeight="1">
      <c r="A57" s="216" t="s">
        <v>130</v>
      </c>
      <c r="B57" s="217"/>
      <c r="C57" s="217"/>
      <c r="F57" s="228"/>
      <c r="G57" s="228"/>
      <c r="H57" s="228"/>
      <c r="I57" s="228"/>
      <c r="J57" s="228"/>
      <c r="K57" s="228"/>
      <c r="L57" s="228"/>
    </row>
    <row r="58" spans="1:11" ht="28.5" customHeight="1">
      <c r="A58" s="292" t="s">
        <v>182</v>
      </c>
      <c r="B58" s="217"/>
      <c r="C58" s="217"/>
      <c r="D58" s="216"/>
      <c r="E58" s="216"/>
      <c r="F58" s="216"/>
      <c r="G58" s="216"/>
      <c r="H58" s="216"/>
      <c r="I58" s="216"/>
      <c r="J58" s="229"/>
      <c r="K58" s="229"/>
    </row>
    <row r="59" spans="1:11" ht="24" customHeight="1">
      <c r="A59" s="216" t="s">
        <v>181</v>
      </c>
      <c r="B59" s="217"/>
      <c r="C59" s="217"/>
      <c r="D59" s="216"/>
      <c r="E59" s="216"/>
      <c r="F59" s="216"/>
      <c r="G59" s="216"/>
      <c r="H59" s="216"/>
      <c r="I59" s="216"/>
      <c r="J59" s="229"/>
      <c r="K59" s="229"/>
    </row>
    <row r="60" spans="1:11" ht="28.5" customHeight="1">
      <c r="A60" s="292" t="s">
        <v>385</v>
      </c>
      <c r="B60" s="217"/>
      <c r="C60" s="217"/>
      <c r="D60" s="216"/>
      <c r="E60" s="216"/>
      <c r="F60" s="216"/>
      <c r="G60" s="216"/>
      <c r="H60" s="216"/>
      <c r="I60" s="216"/>
      <c r="J60" s="229"/>
      <c r="K60" s="229"/>
    </row>
    <row r="61" spans="1:11" ht="24" customHeight="1">
      <c r="A61" s="217"/>
      <c r="B61" s="217"/>
      <c r="C61" s="217"/>
      <c r="D61" s="216"/>
      <c r="E61" s="216"/>
      <c r="F61" s="216"/>
      <c r="G61" s="216"/>
      <c r="H61" s="216"/>
      <c r="I61" s="216"/>
      <c r="J61" s="229"/>
      <c r="K61" s="229"/>
    </row>
    <row r="62" spans="1:12" ht="27" customHeight="1">
      <c r="A62" s="422" t="s">
        <v>596</v>
      </c>
      <c r="B62" s="423"/>
      <c r="C62" s="423"/>
      <c r="D62" s="423"/>
      <c r="E62" s="423"/>
      <c r="F62" s="423"/>
      <c r="G62" s="423"/>
      <c r="H62" s="423"/>
      <c r="I62" s="423"/>
      <c r="J62" s="423"/>
      <c r="K62" s="423"/>
      <c r="L62" s="423"/>
    </row>
    <row r="63" spans="1:12" ht="27" customHeight="1">
      <c r="A63" s="192"/>
      <c r="B63" s="192"/>
      <c r="C63" s="192"/>
      <c r="D63" s="193"/>
      <c r="E63" s="193"/>
      <c r="F63" s="193"/>
      <c r="G63" s="193"/>
      <c r="H63" s="193"/>
      <c r="I63" s="193"/>
      <c r="J63" s="193"/>
      <c r="K63" s="193"/>
      <c r="L63" s="193"/>
    </row>
    <row r="64" spans="1:12" ht="28.5" customHeight="1">
      <c r="A64" s="218" t="s">
        <v>1000</v>
      </c>
      <c r="B64" s="192"/>
      <c r="C64" s="192"/>
      <c r="D64" s="193"/>
      <c r="E64" s="193"/>
      <c r="F64" s="193"/>
      <c r="G64" s="193"/>
      <c r="H64" s="193"/>
      <c r="I64" s="193"/>
      <c r="J64" s="193"/>
      <c r="K64" s="193"/>
      <c r="L64" s="184"/>
    </row>
    <row r="65" spans="1:12" ht="28.5" customHeight="1">
      <c r="A65" s="218"/>
      <c r="B65" s="192"/>
      <c r="C65" s="192"/>
      <c r="D65" s="193"/>
      <c r="E65" s="193"/>
      <c r="F65" s="193"/>
      <c r="G65" s="193"/>
      <c r="H65" s="193"/>
      <c r="I65" s="193"/>
      <c r="J65" s="193"/>
      <c r="K65" s="193"/>
      <c r="L65" s="184" t="s">
        <v>779</v>
      </c>
    </row>
    <row r="66" spans="1:12" ht="28.5" customHeight="1">
      <c r="A66" s="230"/>
      <c r="B66" s="230"/>
      <c r="C66" s="230"/>
      <c r="D66" s="231"/>
      <c r="E66" s="231"/>
      <c r="F66" s="231"/>
      <c r="G66" s="231"/>
      <c r="H66" s="231"/>
      <c r="I66" s="231"/>
      <c r="J66" s="273" t="s">
        <v>569</v>
      </c>
      <c r="K66" s="273"/>
      <c r="L66" s="187"/>
    </row>
    <row r="67" spans="1:12" ht="28.5" customHeight="1">
      <c r="A67" s="230"/>
      <c r="B67" s="230"/>
      <c r="C67" s="230"/>
      <c r="D67" s="231"/>
      <c r="E67" s="231"/>
      <c r="F67" s="231"/>
      <c r="G67" s="231"/>
      <c r="H67" s="231"/>
      <c r="I67" s="231"/>
      <c r="J67" s="188" t="s">
        <v>438</v>
      </c>
      <c r="K67" s="188"/>
      <c r="L67" s="189"/>
    </row>
    <row r="68" spans="1:12" ht="28.5" customHeight="1">
      <c r="A68" s="230"/>
      <c r="B68" s="230"/>
      <c r="C68" s="230"/>
      <c r="D68" s="231"/>
      <c r="E68" s="231"/>
      <c r="F68" s="231"/>
      <c r="G68" s="231"/>
      <c r="H68" s="231"/>
      <c r="I68" s="231"/>
      <c r="J68" s="433" t="s">
        <v>1058</v>
      </c>
      <c r="K68" s="433"/>
      <c r="L68" s="433" t="s">
        <v>1059</v>
      </c>
    </row>
    <row r="69" spans="1:12" ht="23.25">
      <c r="A69" s="230"/>
      <c r="B69" s="230"/>
      <c r="C69" s="230"/>
      <c r="D69" s="231"/>
      <c r="E69" s="231"/>
      <c r="F69" s="231"/>
      <c r="G69" s="231"/>
      <c r="H69" s="231"/>
      <c r="I69" s="231"/>
      <c r="J69" s="433"/>
      <c r="K69" s="433"/>
      <c r="L69" s="433"/>
    </row>
    <row r="70" spans="1:12" ht="23.25">
      <c r="A70" s="302" t="s">
        <v>556</v>
      </c>
      <c r="B70" s="230"/>
      <c r="C70" s="230"/>
      <c r="D70" s="231"/>
      <c r="E70" s="231"/>
      <c r="F70" s="231"/>
      <c r="G70" s="231"/>
      <c r="H70" s="231"/>
      <c r="I70" s="231"/>
      <c r="J70" s="639">
        <v>375186328.06000006</v>
      </c>
      <c r="K70" s="414"/>
      <c r="L70" s="726">
        <v>373190946.06</v>
      </c>
    </row>
    <row r="71" spans="1:12" ht="23.25">
      <c r="A71" s="302" t="s">
        <v>568</v>
      </c>
      <c r="B71" s="230"/>
      <c r="C71" s="230"/>
      <c r="D71" s="231"/>
      <c r="E71" s="231"/>
      <c r="F71" s="231"/>
      <c r="G71" s="231"/>
      <c r="H71" s="231"/>
      <c r="I71" s="231"/>
      <c r="J71" s="759">
        <v>1682981881.5500002</v>
      </c>
      <c r="K71" s="434"/>
      <c r="L71" s="727">
        <v>1688458286.48</v>
      </c>
    </row>
    <row r="72" spans="1:12" ht="24" thickBot="1">
      <c r="A72" s="302" t="s">
        <v>557</v>
      </c>
      <c r="B72" s="232"/>
      <c r="C72" s="232"/>
      <c r="D72" s="233"/>
      <c r="E72" s="233"/>
      <c r="F72" s="233"/>
      <c r="G72" s="233"/>
      <c r="H72" s="233"/>
      <c r="I72" s="233"/>
      <c r="J72" s="291">
        <f>SUM(J70:J71)</f>
        <v>2058168209.6100001</v>
      </c>
      <c r="K72" s="349"/>
      <c r="L72" s="291">
        <f>SUM(L70:L71)</f>
        <v>2061649232.54</v>
      </c>
    </row>
    <row r="73" spans="1:12" ht="28.5" customHeight="1" thickTop="1">
      <c r="A73" s="192"/>
      <c r="B73" s="192"/>
      <c r="C73" s="192"/>
      <c r="D73" s="193"/>
      <c r="E73" s="193"/>
      <c r="F73" s="193"/>
      <c r="G73" s="193"/>
      <c r="H73" s="193"/>
      <c r="I73" s="193"/>
      <c r="J73" s="193"/>
      <c r="K73" s="193"/>
      <c r="L73" s="193"/>
    </row>
    <row r="74" spans="1:12" ht="28.5" customHeight="1">
      <c r="A74" s="596" t="s">
        <v>1052</v>
      </c>
      <c r="B74" s="302"/>
      <c r="C74" s="302"/>
      <c r="D74" s="292"/>
      <c r="E74" s="292"/>
      <c r="F74" s="302"/>
      <c r="G74" s="302"/>
      <c r="H74" s="302"/>
      <c r="I74" s="302"/>
      <c r="J74" s="302"/>
      <c r="K74" s="302"/>
      <c r="L74" s="302"/>
    </row>
    <row r="75" spans="1:12" ht="28.5" customHeight="1">
      <c r="A75" s="596" t="s">
        <v>0</v>
      </c>
      <c r="B75" s="302"/>
      <c r="C75" s="302"/>
      <c r="D75" s="302"/>
      <c r="E75" s="302"/>
      <c r="F75" s="302"/>
      <c r="G75" s="302"/>
      <c r="H75" s="302"/>
      <c r="I75" s="302"/>
      <c r="J75" s="302"/>
      <c r="K75" s="302"/>
      <c r="L75" s="184"/>
    </row>
    <row r="76" spans="1:12" ht="28.5" customHeight="1">
      <c r="A76" s="302"/>
      <c r="B76" s="302"/>
      <c r="C76" s="302"/>
      <c r="D76" s="302"/>
      <c r="E76" s="302"/>
      <c r="F76" s="302"/>
      <c r="G76" s="302"/>
      <c r="H76" s="302"/>
      <c r="I76" s="302"/>
      <c r="J76" s="302"/>
      <c r="K76" s="302"/>
      <c r="L76" s="184" t="s">
        <v>779</v>
      </c>
    </row>
    <row r="77" spans="1:12" ht="24" customHeight="1">
      <c r="A77" s="217"/>
      <c r="B77" s="217"/>
      <c r="C77" s="217"/>
      <c r="D77" s="441"/>
      <c r="E77" s="441"/>
      <c r="F77" s="273"/>
      <c r="G77" s="604"/>
      <c r="H77" s="604"/>
      <c r="I77" s="604"/>
      <c r="J77" s="273" t="s">
        <v>569</v>
      </c>
      <c r="K77" s="273"/>
      <c r="L77" s="187"/>
    </row>
    <row r="78" spans="1:12" ht="27" customHeight="1">
      <c r="A78" s="302"/>
      <c r="B78" s="302"/>
      <c r="C78" s="302"/>
      <c r="D78" s="302"/>
      <c r="E78" s="302"/>
      <c r="F78" s="302"/>
      <c r="G78" s="302"/>
      <c r="H78" s="302"/>
      <c r="I78" s="597"/>
      <c r="J78" s="188" t="s">
        <v>438</v>
      </c>
      <c r="K78" s="188"/>
      <c r="L78" s="189"/>
    </row>
    <row r="79" spans="1:12" ht="27" customHeight="1">
      <c r="A79" s="302"/>
      <c r="B79" s="302"/>
      <c r="C79" s="302"/>
      <c r="D79" s="302"/>
      <c r="E79" s="302"/>
      <c r="F79" s="602"/>
      <c r="G79" s="602"/>
      <c r="H79" s="602"/>
      <c r="I79" s="597"/>
      <c r="J79" s="430" t="s">
        <v>1058</v>
      </c>
      <c r="K79" s="430"/>
      <c r="L79" s="430" t="s">
        <v>878</v>
      </c>
    </row>
    <row r="80" spans="1:12" ht="27" customHeight="1">
      <c r="A80" s="302" t="s">
        <v>439</v>
      </c>
      <c r="B80" s="302"/>
      <c r="C80" s="302"/>
      <c r="D80" s="302"/>
      <c r="E80" s="302"/>
      <c r="F80" s="602"/>
      <c r="G80" s="602"/>
      <c r="H80" s="602"/>
      <c r="I80" s="311"/>
      <c r="J80" s="602"/>
      <c r="K80" s="602"/>
      <c r="L80" s="363"/>
    </row>
    <row r="81" spans="1:12" ht="27" customHeight="1">
      <c r="A81" s="302" t="s">
        <v>558</v>
      </c>
      <c r="B81" s="292"/>
      <c r="C81" s="292"/>
      <c r="D81" s="302"/>
      <c r="E81" s="302"/>
      <c r="F81" s="603"/>
      <c r="G81" s="602"/>
      <c r="H81" s="603"/>
      <c r="I81" s="598"/>
      <c r="J81" s="598">
        <v>36961884.95</v>
      </c>
      <c r="K81" s="598"/>
      <c r="L81" s="598">
        <v>33313382.93</v>
      </c>
    </row>
    <row r="82" spans="1:12" ht="27" customHeight="1">
      <c r="A82" s="302" t="s">
        <v>520</v>
      </c>
      <c r="B82" s="292"/>
      <c r="C82" s="292"/>
      <c r="D82" s="302"/>
      <c r="E82" s="302"/>
      <c r="F82" s="603"/>
      <c r="G82" s="602"/>
      <c r="H82" s="603"/>
      <c r="I82" s="598"/>
      <c r="J82" s="598">
        <v>38227146.58</v>
      </c>
      <c r="K82" s="228"/>
      <c r="L82" s="598">
        <v>27512349</v>
      </c>
    </row>
    <row r="83" spans="1:12" ht="27" customHeight="1" thickBot="1">
      <c r="A83" s="302" t="s">
        <v>440</v>
      </c>
      <c r="B83" s="302"/>
      <c r="C83" s="302"/>
      <c r="D83" s="302"/>
      <c r="E83" s="302"/>
      <c r="F83" s="599"/>
      <c r="G83" s="599"/>
      <c r="H83" s="599"/>
      <c r="I83" s="599"/>
      <c r="J83" s="605">
        <f>SUM(J81:J82)</f>
        <v>75189031.53</v>
      </c>
      <c r="K83" s="228"/>
      <c r="L83" s="605">
        <f>SUM(L81:L82)</f>
        <v>60825731.93</v>
      </c>
    </row>
    <row r="84" spans="1:12" ht="27" customHeight="1" thickTop="1">
      <c r="A84" s="302" t="s">
        <v>499</v>
      </c>
      <c r="B84" s="302"/>
      <c r="C84" s="302"/>
      <c r="D84" s="302"/>
      <c r="E84" s="302"/>
      <c r="F84" s="602"/>
      <c r="G84" s="602"/>
      <c r="H84" s="602"/>
      <c r="I84" s="311"/>
      <c r="J84" s="602"/>
      <c r="K84" s="602"/>
      <c r="L84" s="363"/>
    </row>
    <row r="85" spans="1:12" ht="27" customHeight="1">
      <c r="A85" s="302" t="s">
        <v>500</v>
      </c>
      <c r="B85" s="302"/>
      <c r="C85" s="302"/>
      <c r="D85" s="302"/>
      <c r="E85" s="302"/>
      <c r="F85" s="602"/>
      <c r="G85" s="602"/>
      <c r="H85" s="602"/>
      <c r="I85" s="311"/>
      <c r="J85" s="602"/>
      <c r="K85" s="602"/>
      <c r="L85" s="363"/>
    </row>
    <row r="86" spans="1:12" ht="27" customHeight="1">
      <c r="A86" s="302" t="s">
        <v>559</v>
      </c>
      <c r="B86" s="292"/>
      <c r="C86" s="292"/>
      <c r="D86" s="302"/>
      <c r="E86" s="302"/>
      <c r="F86" s="603"/>
      <c r="G86" s="602"/>
      <c r="H86" s="603"/>
      <c r="I86" s="598"/>
      <c r="J86" s="414">
        <v>20523834.080000002</v>
      </c>
      <c r="K86" s="414"/>
      <c r="L86" s="414">
        <v>15121620.34</v>
      </c>
    </row>
    <row r="87" spans="1:12" ht="27" customHeight="1">
      <c r="A87" s="302" t="s">
        <v>575</v>
      </c>
      <c r="B87" s="292"/>
      <c r="C87" s="292"/>
      <c r="D87" s="302"/>
      <c r="E87" s="302"/>
      <c r="F87" s="603"/>
      <c r="G87" s="602"/>
      <c r="H87" s="603"/>
      <c r="I87" s="600"/>
      <c r="J87" s="414">
        <v>11110070.3</v>
      </c>
      <c r="K87" s="228"/>
      <c r="L87" s="414">
        <v>9348276.62</v>
      </c>
    </row>
    <row r="88" spans="1:12" ht="27" customHeight="1" thickBot="1">
      <c r="A88" s="302" t="s">
        <v>501</v>
      </c>
      <c r="B88" s="302"/>
      <c r="C88" s="302"/>
      <c r="D88" s="425"/>
      <c r="E88" s="425"/>
      <c r="F88" s="601"/>
      <c r="G88" s="602"/>
      <c r="H88" s="601"/>
      <c r="I88" s="601"/>
      <c r="J88" s="606">
        <f>SUM(J86:J87)</f>
        <v>31633904.380000003</v>
      </c>
      <c r="K88" s="228"/>
      <c r="L88" s="606">
        <f>SUM(L86:L87)</f>
        <v>24469896.96</v>
      </c>
    </row>
    <row r="89" spans="6:8" ht="27" customHeight="1" thickTop="1">
      <c r="F89" s="311"/>
      <c r="G89" s="311"/>
      <c r="H89" s="311"/>
    </row>
    <row r="90" spans="2:12" s="363" customFormat="1" ht="27" customHeight="1">
      <c r="B90" s="287"/>
      <c r="C90" s="287"/>
      <c r="D90" s="287"/>
      <c r="E90" s="287"/>
      <c r="F90" s="337"/>
      <c r="G90" s="337"/>
      <c r="H90" s="287"/>
      <c r="I90" s="287"/>
      <c r="J90" s="287"/>
      <c r="K90" s="287"/>
      <c r="L90" s="337"/>
    </row>
    <row r="91" spans="2:12" s="363" customFormat="1" ht="27" customHeight="1">
      <c r="B91" s="287"/>
      <c r="C91" s="287"/>
      <c r="D91" s="287"/>
      <c r="E91" s="287"/>
      <c r="F91" s="287"/>
      <c r="G91" s="287"/>
      <c r="H91" s="287"/>
      <c r="I91" s="287"/>
      <c r="J91" s="287"/>
      <c r="K91" s="287"/>
      <c r="L91" s="287"/>
    </row>
    <row r="92" spans="2:12" s="302" customFormat="1" ht="27" customHeight="1">
      <c r="B92" s="186"/>
      <c r="C92" s="186"/>
      <c r="D92" s="442"/>
      <c r="E92" s="442"/>
      <c r="F92" s="186"/>
      <c r="G92" s="186"/>
      <c r="H92" s="443"/>
      <c r="I92" s="443"/>
      <c r="J92" s="444"/>
      <c r="K92" s="444"/>
      <c r="L92" s="186"/>
    </row>
  </sheetData>
  <sheetProtection/>
  <printOptions/>
  <pageMargins left="0.3937007874015748" right="0.2755905511811024" top="0.5511811023622047" bottom="0" header="0.1968503937007874" footer="0"/>
  <pageSetup horizontalDpi="600" verticalDpi="600" orientation="portrait" paperSize="9" scale="82" r:id="rId1"/>
  <rowBreaks count="2" manualBreakCount="2">
    <brk id="29" max="12" man="1"/>
    <brk id="61" max="12" man="1"/>
  </rowBreaks>
</worksheet>
</file>

<file path=xl/worksheets/sheet8.xml><?xml version="1.0" encoding="utf-8"?>
<worksheet xmlns="http://schemas.openxmlformats.org/spreadsheetml/2006/main" xmlns:r="http://schemas.openxmlformats.org/officeDocument/2006/relationships">
  <dimension ref="A1:P28"/>
  <sheetViews>
    <sheetView view="pageBreakPreview" zoomScaleNormal="70" zoomScaleSheetLayoutView="100" workbookViewId="0" topLeftCell="A1">
      <selection activeCell="B10" sqref="B10"/>
    </sheetView>
  </sheetViews>
  <sheetFormatPr defaultColWidth="9.140625" defaultRowHeight="24.75" customHeight="1"/>
  <cols>
    <col min="1" max="1" width="21.7109375" style="151" customWidth="1"/>
    <col min="2" max="2" width="19.140625" style="151" customWidth="1"/>
    <col min="3" max="3" width="16.57421875" style="151" customWidth="1"/>
    <col min="4" max="4" width="18.00390625" style="151" bestFit="1" customWidth="1"/>
    <col min="5" max="5" width="17.8515625" style="151" customWidth="1"/>
    <col min="6" max="6" width="17.28125" style="151" customWidth="1"/>
    <col min="7" max="7" width="17.00390625" style="151" customWidth="1"/>
    <col min="8" max="8" width="16.28125" style="151" customWidth="1"/>
    <col min="9" max="9" width="18.57421875" style="151" customWidth="1"/>
    <col min="10" max="10" width="1.8515625" style="151" customWidth="1"/>
    <col min="11" max="11" width="2.00390625" style="151" customWidth="1"/>
    <col min="12" max="16384" width="9.140625" style="151" customWidth="1"/>
  </cols>
  <sheetData>
    <row r="1" spans="1:9" ht="24" customHeight="1">
      <c r="A1" s="161" t="s">
        <v>157</v>
      </c>
      <c r="B1" s="161"/>
      <c r="C1" s="161"/>
      <c r="D1" s="161"/>
      <c r="E1" s="161"/>
      <c r="F1" s="161"/>
      <c r="G1" s="161"/>
      <c r="H1" s="161"/>
      <c r="I1" s="161"/>
    </row>
    <row r="2" ht="15.75" customHeight="1"/>
    <row r="3" s="16" customFormat="1" ht="24.75" customHeight="1">
      <c r="A3" s="332" t="s">
        <v>1001</v>
      </c>
    </row>
    <row r="4" s="16" customFormat="1" ht="24.75" customHeight="1">
      <c r="A4" s="198" t="s">
        <v>1</v>
      </c>
    </row>
    <row r="5" spans="1:10" ht="16.5" customHeight="1">
      <c r="A5" s="152"/>
      <c r="B5" s="152"/>
      <c r="C5" s="152"/>
      <c r="D5" s="152"/>
      <c r="E5" s="152"/>
      <c r="F5" s="152"/>
      <c r="G5" s="152"/>
      <c r="H5" s="152"/>
      <c r="I5" s="199" t="s">
        <v>779</v>
      </c>
      <c r="J5" s="153"/>
    </row>
    <row r="6" spans="1:10" ht="26.25" customHeight="1">
      <c r="A6" s="150"/>
      <c r="B6" s="150"/>
      <c r="C6" s="200" t="s">
        <v>544</v>
      </c>
      <c r="D6" s="200" t="s">
        <v>780</v>
      </c>
      <c r="E6" s="200" t="s">
        <v>230</v>
      </c>
      <c r="F6" s="200" t="s">
        <v>231</v>
      </c>
      <c r="G6" s="200" t="s">
        <v>232</v>
      </c>
      <c r="H6" s="200" t="s">
        <v>233</v>
      </c>
      <c r="I6" s="200" t="s">
        <v>738</v>
      </c>
      <c r="J6" s="153"/>
    </row>
    <row r="7" spans="1:10" ht="26.25" customHeight="1">
      <c r="A7" s="150"/>
      <c r="B7" s="150"/>
      <c r="C7" s="201"/>
      <c r="D7" s="201"/>
      <c r="E7" s="201"/>
      <c r="F7" s="201"/>
      <c r="G7" s="201" t="s">
        <v>234</v>
      </c>
      <c r="H7" s="155"/>
      <c r="I7" s="155"/>
      <c r="J7" s="153"/>
    </row>
    <row r="8" spans="1:10" ht="26.25" customHeight="1">
      <c r="A8" s="16" t="s">
        <v>223</v>
      </c>
      <c r="B8" s="152"/>
      <c r="C8" s="152"/>
      <c r="D8" s="156"/>
      <c r="E8" s="156"/>
      <c r="F8" s="156"/>
      <c r="G8" s="156"/>
      <c r="H8" s="156"/>
      <c r="I8" s="152"/>
      <c r="J8" s="153"/>
    </row>
    <row r="9" spans="1:10" ht="26.25" customHeight="1">
      <c r="A9" s="16" t="s">
        <v>3</v>
      </c>
      <c r="B9" s="152"/>
      <c r="C9" s="728">
        <v>227908928.53000003</v>
      </c>
      <c r="D9" s="728">
        <v>1423891077.1</v>
      </c>
      <c r="E9" s="728">
        <v>184165668.02</v>
      </c>
      <c r="F9" s="728">
        <v>105994323.62</v>
      </c>
      <c r="G9" s="728">
        <v>553684263.05</v>
      </c>
      <c r="H9" s="728">
        <v>22875274.849999934</v>
      </c>
      <c r="I9" s="386">
        <f>SUM(C9:H9)</f>
        <v>2518519535.1699996</v>
      </c>
      <c r="J9" s="153"/>
    </row>
    <row r="10" spans="1:10" ht="26.25" customHeight="1">
      <c r="A10" s="16" t="s">
        <v>224</v>
      </c>
      <c r="B10" s="152"/>
      <c r="C10" s="633">
        <v>56603</v>
      </c>
      <c r="D10" s="633">
        <v>759251.2</v>
      </c>
      <c r="E10" s="634">
        <v>13886940</v>
      </c>
      <c r="F10" s="634">
        <v>620381.23</v>
      </c>
      <c r="G10" s="634">
        <v>1532687.07</v>
      </c>
      <c r="H10" s="634">
        <v>10338219.43</v>
      </c>
      <c r="I10" s="634">
        <f>SUM(C10:H10)</f>
        <v>27194081.93</v>
      </c>
      <c r="J10" s="153"/>
    </row>
    <row r="11" spans="1:10" ht="26.25" customHeight="1">
      <c r="A11" s="240" t="s">
        <v>552</v>
      </c>
      <c r="B11" s="152"/>
      <c r="C11" s="633">
        <v>-2646124.9</v>
      </c>
      <c r="D11" s="633">
        <v>0</v>
      </c>
      <c r="E11" s="633">
        <v>0</v>
      </c>
      <c r="F11" s="633">
        <v>0</v>
      </c>
      <c r="G11" s="633">
        <v>0</v>
      </c>
      <c r="H11" s="634">
        <v>-1934552.77</v>
      </c>
      <c r="I11" s="634">
        <f>SUM(C11:H11)</f>
        <v>-4580677.67</v>
      </c>
      <c r="J11" s="153"/>
    </row>
    <row r="12" spans="1:10" s="159" customFormat="1" ht="26.25" customHeight="1">
      <c r="A12" s="16" t="s">
        <v>225</v>
      </c>
      <c r="B12" s="157"/>
      <c r="C12" s="633">
        <v>0</v>
      </c>
      <c r="D12" s="633">
        <v>0</v>
      </c>
      <c r="E12" s="633">
        <v>-20000</v>
      </c>
      <c r="F12" s="633">
        <v>0</v>
      </c>
      <c r="G12" s="633">
        <v>-130005</v>
      </c>
      <c r="H12" s="633">
        <v>0</v>
      </c>
      <c r="I12" s="633">
        <f>SUM(C12:H12)</f>
        <v>-150005</v>
      </c>
      <c r="J12" s="158"/>
    </row>
    <row r="13" spans="1:10" ht="26.25" customHeight="1">
      <c r="A13" s="16" t="s">
        <v>2</v>
      </c>
      <c r="B13" s="152"/>
      <c r="C13" s="515">
        <f aca="true" t="shared" si="0" ref="C13:I13">SUM(C9:C12)</f>
        <v>225319406.63000003</v>
      </c>
      <c r="D13" s="515">
        <f t="shared" si="0"/>
        <v>1424650328.3</v>
      </c>
      <c r="E13" s="515">
        <f t="shared" si="0"/>
        <v>198032608.02</v>
      </c>
      <c r="F13" s="515">
        <f t="shared" si="0"/>
        <v>106614704.85000001</v>
      </c>
      <c r="G13" s="515">
        <f t="shared" si="0"/>
        <v>555086945.12</v>
      </c>
      <c r="H13" s="515">
        <f t="shared" si="0"/>
        <v>31278941.509999935</v>
      </c>
      <c r="I13" s="515">
        <f t="shared" si="0"/>
        <v>2540982934.4299994</v>
      </c>
      <c r="J13" s="153"/>
    </row>
    <row r="14" spans="1:16" ht="26.25" customHeight="1">
      <c r="A14" s="152" t="s">
        <v>226</v>
      </c>
      <c r="B14" s="152"/>
      <c r="C14" s="387"/>
      <c r="D14" s="387"/>
      <c r="E14" s="387"/>
      <c r="F14" s="387"/>
      <c r="G14" s="387"/>
      <c r="H14" s="387"/>
      <c r="I14" s="388"/>
      <c r="J14" s="153"/>
      <c r="P14" s="151" t="s">
        <v>421</v>
      </c>
    </row>
    <row r="15" spans="1:10" ht="26.25" customHeight="1">
      <c r="A15" s="16" t="s">
        <v>3</v>
      </c>
      <c r="B15" s="152"/>
      <c r="C15" s="729">
        <v>0</v>
      </c>
      <c r="D15" s="729">
        <v>671040474.75</v>
      </c>
      <c r="E15" s="729">
        <v>118518575.75</v>
      </c>
      <c r="F15" s="729">
        <v>79347319.47999999</v>
      </c>
      <c r="G15" s="729">
        <v>446079600.63000005</v>
      </c>
      <c r="H15" s="729">
        <v>0</v>
      </c>
      <c r="I15" s="386">
        <f>SUM(C15:H15)</f>
        <v>1314985970.6100001</v>
      </c>
      <c r="J15" s="153"/>
    </row>
    <row r="16" spans="1:10" ht="26.25" customHeight="1">
      <c r="A16" s="152" t="s">
        <v>227</v>
      </c>
      <c r="B16" s="152"/>
      <c r="C16" s="634">
        <v>0</v>
      </c>
      <c r="D16" s="633">
        <v>14135037.38</v>
      </c>
      <c r="E16" s="633">
        <v>6286382.25</v>
      </c>
      <c r="F16" s="633">
        <v>2285329.76</v>
      </c>
      <c r="G16" s="633">
        <v>7779114.8</v>
      </c>
      <c r="H16" s="633">
        <v>0</v>
      </c>
      <c r="I16" s="634">
        <f>SUM(C16:H16)</f>
        <v>30485864.19</v>
      </c>
      <c r="J16" s="153"/>
    </row>
    <row r="17" spans="1:10" ht="26.25" customHeight="1">
      <c r="A17" s="152" t="s">
        <v>228</v>
      </c>
      <c r="B17" s="152"/>
      <c r="C17" s="634">
        <v>0</v>
      </c>
      <c r="D17" s="633">
        <v>0</v>
      </c>
      <c r="E17" s="633">
        <v>-19999</v>
      </c>
      <c r="F17" s="633">
        <v>0</v>
      </c>
      <c r="G17" s="633">
        <v>-130004</v>
      </c>
      <c r="H17" s="633">
        <v>0</v>
      </c>
      <c r="I17" s="633">
        <f>SUM(C17:H17)</f>
        <v>-150003</v>
      </c>
      <c r="J17" s="153"/>
    </row>
    <row r="18" spans="1:10" ht="26.25" customHeight="1">
      <c r="A18" s="16" t="s">
        <v>2</v>
      </c>
      <c r="B18" s="152"/>
      <c r="C18" s="516">
        <f aca="true" t="shared" si="1" ref="C18:I18">SUM(C15:C17)</f>
        <v>0</v>
      </c>
      <c r="D18" s="516">
        <f t="shared" si="1"/>
        <v>685175512.13</v>
      </c>
      <c r="E18" s="516">
        <f t="shared" si="1"/>
        <v>124784959</v>
      </c>
      <c r="F18" s="516">
        <f t="shared" si="1"/>
        <v>81632649.24</v>
      </c>
      <c r="G18" s="516">
        <f t="shared" si="1"/>
        <v>453728711.43000007</v>
      </c>
      <c r="H18" s="516">
        <f t="shared" si="1"/>
        <v>0</v>
      </c>
      <c r="I18" s="516">
        <f t="shared" si="1"/>
        <v>1345321831.8000002</v>
      </c>
      <c r="J18" s="153"/>
    </row>
    <row r="19" spans="1:10" ht="26.25" customHeight="1">
      <c r="A19" s="152" t="s">
        <v>229</v>
      </c>
      <c r="B19" s="152"/>
      <c r="C19" s="387"/>
      <c r="D19" s="387"/>
      <c r="E19" s="387"/>
      <c r="F19" s="387"/>
      <c r="G19" s="387"/>
      <c r="H19" s="387"/>
      <c r="I19" s="388"/>
      <c r="J19" s="153"/>
    </row>
    <row r="20" spans="1:10" ht="26.25" customHeight="1" thickBot="1">
      <c r="A20" s="16" t="s">
        <v>3</v>
      </c>
      <c r="B20" s="152"/>
      <c r="C20" s="389">
        <f aca="true" t="shared" si="2" ref="C20:I20">SUM(C9-C15)</f>
        <v>227908928.53000003</v>
      </c>
      <c r="D20" s="389">
        <f t="shared" si="2"/>
        <v>752850602.3499999</v>
      </c>
      <c r="E20" s="389">
        <f t="shared" si="2"/>
        <v>65647092.27000001</v>
      </c>
      <c r="F20" s="389">
        <f t="shared" si="2"/>
        <v>26647004.140000015</v>
      </c>
      <c r="G20" s="389">
        <f t="shared" si="2"/>
        <v>107604662.4199999</v>
      </c>
      <c r="H20" s="389">
        <f t="shared" si="2"/>
        <v>22875274.849999934</v>
      </c>
      <c r="I20" s="389">
        <f t="shared" si="2"/>
        <v>1203533564.5599995</v>
      </c>
      <c r="J20" s="153"/>
    </row>
    <row r="21" spans="1:10" ht="26.25" customHeight="1" thickBot="1" thickTop="1">
      <c r="A21" s="16" t="s">
        <v>2</v>
      </c>
      <c r="B21" s="152"/>
      <c r="C21" s="389">
        <f aca="true" t="shared" si="3" ref="C21:I21">C13-C18</f>
        <v>225319406.63000003</v>
      </c>
      <c r="D21" s="389">
        <f t="shared" si="3"/>
        <v>739474816.17</v>
      </c>
      <c r="E21" s="389">
        <f t="shared" si="3"/>
        <v>73247649.02000001</v>
      </c>
      <c r="F21" s="389">
        <f t="shared" si="3"/>
        <v>24982055.610000014</v>
      </c>
      <c r="G21" s="389">
        <f t="shared" si="3"/>
        <v>101358233.68999994</v>
      </c>
      <c r="H21" s="389">
        <f t="shared" si="3"/>
        <v>31278941.509999935</v>
      </c>
      <c r="I21" s="389">
        <f t="shared" si="3"/>
        <v>1195661102.6299992</v>
      </c>
      <c r="J21" s="153"/>
    </row>
    <row r="22" spans="1:10" ht="12.75" customHeight="1" thickTop="1">
      <c r="A22" s="152"/>
      <c r="B22" s="152"/>
      <c r="C22" s="152"/>
      <c r="D22" s="160"/>
      <c r="E22" s="160"/>
      <c r="F22" s="160"/>
      <c r="G22" s="160"/>
      <c r="H22" s="160"/>
      <c r="I22" s="183"/>
      <c r="J22" s="153"/>
    </row>
    <row r="23" spans="1:10" ht="23.25">
      <c r="A23" s="152" t="s">
        <v>131</v>
      </c>
      <c r="B23" s="152"/>
      <c r="C23" s="152"/>
      <c r="D23" s="160"/>
      <c r="E23" s="160"/>
      <c r="F23" s="160"/>
      <c r="G23" s="160"/>
      <c r="H23" s="160"/>
      <c r="I23" s="183"/>
      <c r="J23" s="153"/>
    </row>
    <row r="24" spans="1:10" ht="23.25">
      <c r="A24" s="517" t="s">
        <v>4</v>
      </c>
      <c r="B24" s="152"/>
      <c r="C24" s="152"/>
      <c r="D24" s="160"/>
      <c r="E24" s="160"/>
      <c r="F24" s="160"/>
      <c r="G24" s="160"/>
      <c r="H24" s="160"/>
      <c r="I24" s="183"/>
      <c r="J24" s="153"/>
    </row>
    <row r="25" spans="1:10" ht="26.25" customHeight="1">
      <c r="A25" s="154"/>
      <c r="B25" s="338"/>
      <c r="C25" s="152"/>
      <c r="D25" s="160"/>
      <c r="E25" s="160"/>
      <c r="F25" s="160"/>
      <c r="G25" s="160"/>
      <c r="H25" s="160"/>
      <c r="I25" s="160"/>
      <c r="J25" s="153"/>
    </row>
    <row r="26" spans="1:10" ht="26.25" customHeight="1">
      <c r="A26" s="361"/>
      <c r="B26" s="338"/>
      <c r="C26" s="152"/>
      <c r="D26" s="160"/>
      <c r="E26" s="160"/>
      <c r="F26" s="160"/>
      <c r="G26" s="160"/>
      <c r="H26" s="160"/>
      <c r="I26" s="160"/>
      <c r="J26" s="153"/>
    </row>
    <row r="27" spans="1:10" ht="24" customHeight="1">
      <c r="A27" s="361"/>
      <c r="B27" s="338"/>
      <c r="C27" s="152"/>
      <c r="D27" s="160"/>
      <c r="E27" s="160"/>
      <c r="F27" s="160"/>
      <c r="G27" s="160"/>
      <c r="H27" s="160"/>
      <c r="I27" s="160"/>
      <c r="J27" s="153"/>
    </row>
    <row r="28" spans="1:2" ht="24.75" customHeight="1">
      <c r="A28" s="154"/>
      <c r="B28" s="338"/>
    </row>
  </sheetData>
  <sheetProtection/>
  <printOptions/>
  <pageMargins left="0.9448818897637796" right="0" top="0.4330708661417323" bottom="0.2755905511811024" header="0.11811023622047245" footer="0.11811023622047245"/>
  <pageSetup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A1:Y220"/>
  <sheetViews>
    <sheetView view="pageBreakPreview" zoomScale="90" zoomScaleSheetLayoutView="90" zoomScalePageLayoutView="0" workbookViewId="0" topLeftCell="A1">
      <selection activeCell="B165" sqref="B165"/>
    </sheetView>
  </sheetViews>
  <sheetFormatPr defaultColWidth="9.140625" defaultRowHeight="25.5" customHeight="1"/>
  <cols>
    <col min="1" max="3" width="9.140625" style="31" customWidth="1"/>
    <col min="4" max="4" width="8.00390625" style="31" customWidth="1"/>
    <col min="5" max="5" width="18.57421875" style="31" customWidth="1"/>
    <col min="6" max="6" width="2.140625" style="31" customWidth="1"/>
    <col min="7" max="7" width="20.8515625" style="31" customWidth="1"/>
    <col min="8" max="8" width="2.57421875" style="31" customWidth="1"/>
    <col min="9" max="9" width="23.00390625" style="31" customWidth="1"/>
    <col min="10" max="10" width="2.28125" style="31" customWidth="1"/>
    <col min="11" max="11" width="23.7109375" style="31" customWidth="1"/>
    <col min="12" max="12" width="4.7109375" style="31" customWidth="1"/>
    <col min="13" max="13" width="2.140625" style="31" customWidth="1"/>
    <col min="14" max="14" width="16.00390625" style="31" bestFit="1" customWidth="1"/>
    <col min="15" max="16384" width="9.140625" style="31" customWidth="1"/>
  </cols>
  <sheetData>
    <row r="1" spans="1:11" ht="25.5" customHeight="1">
      <c r="A1" s="811" t="s">
        <v>158</v>
      </c>
      <c r="B1" s="811"/>
      <c r="C1" s="811"/>
      <c r="D1" s="811"/>
      <c r="E1" s="811"/>
      <c r="F1" s="811"/>
      <c r="G1" s="811"/>
      <c r="H1" s="811"/>
      <c r="I1" s="811"/>
      <c r="J1" s="811"/>
      <c r="K1" s="811"/>
    </row>
    <row r="3" spans="1:9" ht="25.5" customHeight="1">
      <c r="A3" s="47" t="s">
        <v>1002</v>
      </c>
      <c r="B3" s="47"/>
      <c r="C3" s="47"/>
      <c r="D3" s="47"/>
      <c r="E3" s="47"/>
      <c r="F3" s="47"/>
      <c r="G3" s="47"/>
      <c r="H3" s="47"/>
      <c r="I3" s="47"/>
    </row>
    <row r="4" spans="1:11" ht="25.5" customHeight="1">
      <c r="A4" s="47"/>
      <c r="B4" s="47"/>
      <c r="C4" s="47"/>
      <c r="D4" s="47"/>
      <c r="E4" s="47"/>
      <c r="F4" s="47"/>
      <c r="G4" s="47"/>
      <c r="H4" s="47"/>
      <c r="K4" s="488" t="s">
        <v>608</v>
      </c>
    </row>
    <row r="5" spans="1:11" ht="25.5" customHeight="1">
      <c r="A5" s="47"/>
      <c r="B5" s="47"/>
      <c r="C5" s="47"/>
      <c r="D5" s="47"/>
      <c r="E5" s="47"/>
      <c r="F5" s="47"/>
      <c r="G5" s="392"/>
      <c r="H5" s="392"/>
      <c r="J5" s="498"/>
      <c r="K5" s="497" t="s">
        <v>605</v>
      </c>
    </row>
    <row r="6" spans="1:11" ht="25.5" customHeight="1">
      <c r="A6" s="47"/>
      <c r="B6" s="30" t="s">
        <v>602</v>
      </c>
      <c r="C6" s="30"/>
      <c r="D6" s="47"/>
      <c r="E6" s="47"/>
      <c r="F6" s="47"/>
      <c r="G6" s="47"/>
      <c r="H6" s="47"/>
      <c r="K6" s="47"/>
    </row>
    <row r="7" spans="1:11" ht="25.5" customHeight="1">
      <c r="A7" s="47"/>
      <c r="B7" s="16" t="s">
        <v>5</v>
      </c>
      <c r="C7" s="16"/>
      <c r="D7" s="47"/>
      <c r="E7" s="47"/>
      <c r="F7" s="47"/>
      <c r="G7" s="312"/>
      <c r="H7" s="312"/>
      <c r="J7" s="312"/>
      <c r="K7" s="635">
        <v>30415405.22</v>
      </c>
    </row>
    <row r="8" spans="1:11" ht="25.5" customHeight="1">
      <c r="A8" s="47"/>
      <c r="B8" s="16" t="s">
        <v>593</v>
      </c>
      <c r="C8" s="16"/>
      <c r="D8" s="47"/>
      <c r="E8" s="47"/>
      <c r="F8" s="47"/>
      <c r="G8" s="364"/>
      <c r="H8" s="365"/>
      <c r="J8" s="312"/>
      <c r="K8" s="635">
        <v>5351.42</v>
      </c>
    </row>
    <row r="9" spans="1:11" ht="25.5" customHeight="1">
      <c r="A9" s="47"/>
      <c r="B9" s="16" t="s">
        <v>6</v>
      </c>
      <c r="C9" s="16"/>
      <c r="D9" s="47"/>
      <c r="E9" s="47"/>
      <c r="F9" s="47"/>
      <c r="G9" s="393"/>
      <c r="H9" s="393"/>
      <c r="J9" s="312"/>
      <c r="K9" s="313">
        <f>SUM(K7:K8)</f>
        <v>30420756.64</v>
      </c>
    </row>
    <row r="10" spans="1:11" ht="25.5" customHeight="1">
      <c r="A10" s="47"/>
      <c r="B10" s="16" t="s">
        <v>638</v>
      </c>
      <c r="C10" s="16"/>
      <c r="D10" s="47"/>
      <c r="E10" s="47"/>
      <c r="F10" s="47"/>
      <c r="G10" s="312"/>
      <c r="H10" s="312"/>
      <c r="J10" s="312"/>
      <c r="K10" s="312"/>
    </row>
    <row r="11" spans="1:11" ht="25.5" customHeight="1">
      <c r="A11" s="47"/>
      <c r="B11" s="16" t="s">
        <v>5</v>
      </c>
      <c r="C11" s="16"/>
      <c r="D11" s="47"/>
      <c r="E11" s="47"/>
      <c r="F11" s="47"/>
      <c r="G11" s="294"/>
      <c r="H11" s="312"/>
      <c r="J11" s="312"/>
      <c r="K11" s="312">
        <v>18098285.23</v>
      </c>
    </row>
    <row r="12" spans="1:11" ht="25.5" customHeight="1">
      <c r="A12" s="47"/>
      <c r="B12" s="16" t="s">
        <v>594</v>
      </c>
      <c r="C12" s="16"/>
      <c r="D12" s="47"/>
      <c r="E12" s="47"/>
      <c r="F12" s="47"/>
      <c r="G12" s="366"/>
      <c r="H12" s="366"/>
      <c r="J12" s="312"/>
      <c r="K12" s="636">
        <v>434249.53</v>
      </c>
    </row>
    <row r="13" spans="1:11" ht="25.5" customHeight="1">
      <c r="A13" s="47"/>
      <c r="B13" s="16" t="s">
        <v>6</v>
      </c>
      <c r="C13" s="16"/>
      <c r="D13" s="47"/>
      <c r="E13" s="47"/>
      <c r="F13" s="47"/>
      <c r="G13" s="294"/>
      <c r="H13" s="393"/>
      <c r="J13" s="312"/>
      <c r="K13" s="293">
        <f>SUM(K11:K12)</f>
        <v>18532534.76</v>
      </c>
    </row>
    <row r="14" spans="1:11" ht="25.5" customHeight="1">
      <c r="A14" s="47"/>
      <c r="B14" s="16" t="s">
        <v>603</v>
      </c>
      <c r="C14" s="16"/>
      <c r="D14" s="47"/>
      <c r="E14" s="47"/>
      <c r="F14" s="47"/>
      <c r="G14" s="312"/>
      <c r="H14" s="312"/>
      <c r="J14" s="312"/>
      <c r="K14" s="312"/>
    </row>
    <row r="15" spans="1:11" ht="25.5" customHeight="1" thickBot="1">
      <c r="A15" s="47"/>
      <c r="B15" s="16" t="s">
        <v>5</v>
      </c>
      <c r="C15" s="16"/>
      <c r="D15" s="47"/>
      <c r="E15" s="47"/>
      <c r="F15" s="47"/>
      <c r="G15" s="393"/>
      <c r="H15" s="312"/>
      <c r="J15" s="312"/>
      <c r="K15" s="314">
        <f>K7-K11</f>
        <v>12317119.989999998</v>
      </c>
    </row>
    <row r="16" spans="1:11" ht="25.5" customHeight="1" thickBot="1" thickTop="1">
      <c r="A16" s="47"/>
      <c r="B16" s="16" t="s">
        <v>6</v>
      </c>
      <c r="C16" s="16"/>
      <c r="D16" s="47"/>
      <c r="E16" s="47"/>
      <c r="F16" s="47"/>
      <c r="G16" s="393"/>
      <c r="H16" s="393"/>
      <c r="J16" s="312"/>
      <c r="K16" s="314">
        <f>K9-K13</f>
        <v>11888221.879999999</v>
      </c>
    </row>
    <row r="17" spans="1:11" ht="13.5" customHeight="1" thickTop="1">
      <c r="A17" s="47"/>
      <c r="B17" s="16"/>
      <c r="C17" s="16"/>
      <c r="D17" s="47"/>
      <c r="E17" s="47"/>
      <c r="F17" s="47"/>
      <c r="G17" s="393"/>
      <c r="H17" s="393"/>
      <c r="I17" s="393"/>
      <c r="J17" s="312"/>
      <c r="K17" s="393"/>
    </row>
    <row r="18" spans="2:15" ht="25.5" customHeight="1">
      <c r="B18" s="760" t="s">
        <v>197</v>
      </c>
      <c r="D18" s="47"/>
      <c r="E18" s="47"/>
      <c r="F18" s="47"/>
      <c r="G18" s="47"/>
      <c r="H18" s="47"/>
      <c r="I18" s="47"/>
      <c r="N18" s="46"/>
      <c r="O18" s="46"/>
    </row>
    <row r="20" spans="1:9" s="6" customFormat="1" ht="25.5" customHeight="1">
      <c r="A20" s="445" t="s">
        <v>1003</v>
      </c>
      <c r="B20" s="14"/>
      <c r="C20" s="14"/>
      <c r="D20" s="14"/>
      <c r="E20" s="14"/>
      <c r="F20" s="14"/>
      <c r="G20" s="14"/>
      <c r="H20" s="14"/>
      <c r="I20" s="14"/>
    </row>
    <row r="21" spans="1:11" s="404" customFormat="1" ht="25.5" customHeight="1">
      <c r="A21" s="5"/>
      <c r="B21" s="5"/>
      <c r="C21" s="5"/>
      <c r="D21" s="5"/>
      <c r="E21" s="446"/>
      <c r="F21" s="446"/>
      <c r="I21" s="487"/>
      <c r="J21" s="487"/>
      <c r="K21" s="488" t="s">
        <v>608</v>
      </c>
    </row>
    <row r="22" spans="1:11" s="404" customFormat="1" ht="25.5" customHeight="1">
      <c r="A22" s="5"/>
      <c r="B22" s="5"/>
      <c r="C22" s="5"/>
      <c r="D22" s="5"/>
      <c r="E22" s="446"/>
      <c r="F22" s="446"/>
      <c r="I22" s="490"/>
      <c r="J22" s="490" t="s">
        <v>598</v>
      </c>
      <c r="K22" s="490"/>
    </row>
    <row r="23" spans="1:11" s="404" customFormat="1" ht="25.5" customHeight="1">
      <c r="A23" s="5"/>
      <c r="B23" s="5"/>
      <c r="C23" s="5"/>
      <c r="D23" s="5"/>
      <c r="E23" s="446"/>
      <c r="F23" s="446"/>
      <c r="I23" s="492"/>
      <c r="J23" s="492" t="s">
        <v>441</v>
      </c>
      <c r="K23" s="492"/>
    </row>
    <row r="24" spans="5:11" s="6" customFormat="1" ht="25.5" customHeight="1">
      <c r="E24" s="446"/>
      <c r="F24" s="446"/>
      <c r="I24" s="330" t="s">
        <v>1058</v>
      </c>
      <c r="J24" s="331"/>
      <c r="K24" s="330" t="s">
        <v>1059</v>
      </c>
    </row>
    <row r="25" spans="2:11" s="6" customFormat="1" ht="25.5" customHeight="1" hidden="1">
      <c r="B25" s="14" t="s">
        <v>252</v>
      </c>
      <c r="C25" s="14"/>
      <c r="D25" s="14"/>
      <c r="E25" s="14"/>
      <c r="F25" s="14"/>
      <c r="G25" s="14"/>
      <c r="H25" s="14"/>
      <c r="I25" s="637">
        <v>0</v>
      </c>
      <c r="J25" s="447"/>
      <c r="K25" s="730">
        <v>0</v>
      </c>
    </row>
    <row r="26" spans="2:11" s="6" customFormat="1" ht="25.5" customHeight="1">
      <c r="B26" s="14" t="s">
        <v>253</v>
      </c>
      <c r="C26" s="14"/>
      <c r="D26" s="14"/>
      <c r="E26" s="14"/>
      <c r="F26" s="14"/>
      <c r="G26" s="14"/>
      <c r="H26" s="14"/>
      <c r="I26" s="638">
        <v>598100000</v>
      </c>
      <c r="J26" s="447"/>
      <c r="K26" s="731">
        <v>213400000</v>
      </c>
    </row>
    <row r="27" spans="1:11" s="6" customFormat="1" ht="25.5" customHeight="1" thickBot="1">
      <c r="A27" s="14"/>
      <c r="C27" s="29" t="s">
        <v>738</v>
      </c>
      <c r="E27" s="14"/>
      <c r="F27" s="14"/>
      <c r="G27" s="14"/>
      <c r="H27" s="14"/>
      <c r="I27" s="767">
        <f>SUM(I25:I26)</f>
        <v>598100000</v>
      </c>
      <c r="J27" s="447"/>
      <c r="K27" s="767">
        <f>SUM(K25:K26)</f>
        <v>213400000</v>
      </c>
    </row>
    <row r="28" s="14" customFormat="1" ht="25.5" customHeight="1" thickTop="1">
      <c r="A28" s="29" t="s">
        <v>1053</v>
      </c>
    </row>
    <row r="29" spans="1:10" s="14" customFormat="1" ht="25.5" customHeight="1">
      <c r="A29" s="14" t="s">
        <v>132</v>
      </c>
      <c r="I29" s="48"/>
      <c r="J29" s="48"/>
    </row>
    <row r="30" spans="1:10" s="14" customFormat="1" ht="25.5" customHeight="1">
      <c r="A30" s="14" t="s">
        <v>321</v>
      </c>
      <c r="I30" s="48"/>
      <c r="J30" s="48"/>
    </row>
    <row r="31" s="14" customFormat="1" ht="25.5" customHeight="1">
      <c r="A31" s="14" t="s">
        <v>1054</v>
      </c>
    </row>
    <row r="32" spans="1:10" s="549" customFormat="1" ht="25.5" customHeight="1">
      <c r="A32" s="580" t="s">
        <v>165</v>
      </c>
      <c r="G32" s="550"/>
      <c r="I32" s="550"/>
      <c r="J32" s="550"/>
    </row>
    <row r="33" spans="1:10" s="549" customFormat="1" ht="25.5" customHeight="1">
      <c r="A33" s="580" t="s">
        <v>196</v>
      </c>
      <c r="G33" s="550"/>
      <c r="I33" s="550"/>
      <c r="J33" s="550"/>
    </row>
    <row r="34" s="549" customFormat="1" ht="25.5" customHeight="1">
      <c r="A34" s="580" t="s">
        <v>166</v>
      </c>
    </row>
    <row r="35" s="549" customFormat="1" ht="25.5" customHeight="1">
      <c r="A35" s="580"/>
    </row>
    <row r="36" spans="1:11" s="14" customFormat="1" ht="27" customHeight="1">
      <c r="A36" s="811" t="s">
        <v>1010</v>
      </c>
      <c r="B36" s="811"/>
      <c r="C36" s="811"/>
      <c r="D36" s="811"/>
      <c r="E36" s="811"/>
      <c r="F36" s="811"/>
      <c r="G36" s="811"/>
      <c r="H36" s="811"/>
      <c r="I36" s="811"/>
      <c r="J36" s="811"/>
      <c r="K36" s="811"/>
    </row>
    <row r="37" s="14" customFormat="1" ht="27" customHeight="1"/>
    <row r="38" spans="1:7" s="14" customFormat="1" ht="27" customHeight="1">
      <c r="A38" s="202" t="s">
        <v>1004</v>
      </c>
      <c r="B38" s="448"/>
      <c r="C38" s="448"/>
      <c r="D38" s="448"/>
      <c r="E38" s="448"/>
      <c r="F38" s="448"/>
      <c r="G38" s="448"/>
    </row>
    <row r="39" spans="2:7" s="14" customFormat="1" ht="27" customHeight="1">
      <c r="B39" s="6" t="s">
        <v>254</v>
      </c>
      <c r="C39" s="448"/>
      <c r="D39" s="448"/>
      <c r="E39" s="448"/>
      <c r="F39" s="448"/>
      <c r="G39" s="448"/>
    </row>
    <row r="40" spans="1:11" s="404" customFormat="1" ht="27" customHeight="1">
      <c r="A40" s="5"/>
      <c r="B40" s="5"/>
      <c r="C40" s="5"/>
      <c r="D40" s="5"/>
      <c r="E40" s="446"/>
      <c r="F40" s="446"/>
      <c r="I40" s="487"/>
      <c r="J40" s="487"/>
      <c r="K40" s="488" t="s">
        <v>779</v>
      </c>
    </row>
    <row r="41" spans="1:11" s="404" customFormat="1" ht="27" customHeight="1">
      <c r="A41" s="5"/>
      <c r="B41" s="5"/>
      <c r="C41" s="5"/>
      <c r="D41" s="5"/>
      <c r="E41" s="446"/>
      <c r="F41" s="446"/>
      <c r="I41" s="641"/>
      <c r="J41" s="490" t="s">
        <v>755</v>
      </c>
      <c r="K41" s="490"/>
    </row>
    <row r="42" spans="1:11" s="404" customFormat="1" ht="27" customHeight="1">
      <c r="A42" s="5"/>
      <c r="B42" s="5"/>
      <c r="C42" s="5"/>
      <c r="D42" s="5"/>
      <c r="E42" s="446"/>
      <c r="F42" s="446"/>
      <c r="I42" s="491"/>
      <c r="J42" s="492" t="s">
        <v>427</v>
      </c>
      <c r="K42" s="642"/>
    </row>
    <row r="43" spans="5:11" s="6" customFormat="1" ht="27" customHeight="1">
      <c r="E43" s="446"/>
      <c r="F43" s="446"/>
      <c r="I43" s="330" t="s">
        <v>1058</v>
      </c>
      <c r="J43" s="331"/>
      <c r="K43" s="330" t="s">
        <v>1059</v>
      </c>
    </row>
    <row r="44" spans="2:11" s="14" customFormat="1" ht="27" customHeight="1">
      <c r="B44" s="6" t="s">
        <v>347</v>
      </c>
      <c r="C44" s="448"/>
      <c r="E44" s="446"/>
      <c r="F44" s="446"/>
      <c r="G44" s="446"/>
      <c r="I44" s="639">
        <v>1149980000</v>
      </c>
      <c r="J44" s="315"/>
      <c r="K44" s="639">
        <v>1333320000</v>
      </c>
    </row>
    <row r="45" spans="2:11" s="14" customFormat="1" ht="27" customHeight="1">
      <c r="B45" s="6" t="s">
        <v>348</v>
      </c>
      <c r="C45" s="446"/>
      <c r="D45" s="446"/>
      <c r="E45" s="446"/>
      <c r="F45" s="446"/>
      <c r="G45" s="446"/>
      <c r="I45" s="640">
        <v>-366680000</v>
      </c>
      <c r="J45" s="316"/>
      <c r="K45" s="640">
        <v>-366680000</v>
      </c>
    </row>
    <row r="46" spans="2:11" s="14" customFormat="1" ht="27" customHeight="1" thickBot="1">
      <c r="B46" s="29" t="s">
        <v>349</v>
      </c>
      <c r="C46" s="448"/>
      <c r="D46" s="448"/>
      <c r="E46" s="446"/>
      <c r="F46" s="446"/>
      <c r="G46" s="446"/>
      <c r="I46" s="496">
        <f>SUM(I44:I45)</f>
        <v>783300000</v>
      </c>
      <c r="J46" s="316"/>
      <c r="K46" s="496">
        <f>SUM(K44:K45)</f>
        <v>966640000</v>
      </c>
    </row>
    <row r="47" spans="2:11" s="14" customFormat="1" ht="27" customHeight="1" thickTop="1">
      <c r="B47" s="29"/>
      <c r="C47" s="448"/>
      <c r="D47" s="448"/>
      <c r="E47" s="446"/>
      <c r="F47" s="446"/>
      <c r="G47" s="446"/>
      <c r="I47" s="368"/>
      <c r="J47" s="316"/>
      <c r="K47" s="368"/>
    </row>
    <row r="48" spans="1:11" s="6" customFormat="1" ht="27" customHeight="1">
      <c r="A48" s="761">
        <v>16.1</v>
      </c>
      <c r="B48" s="6" t="s">
        <v>193</v>
      </c>
      <c r="C48" s="367"/>
      <c r="D48" s="367"/>
      <c r="E48" s="367"/>
      <c r="F48" s="367"/>
      <c r="G48" s="643"/>
      <c r="H48" s="367"/>
      <c r="I48" s="367"/>
      <c r="J48" s="367"/>
      <c r="K48" s="367"/>
    </row>
    <row r="49" spans="1:11" s="6" customFormat="1" ht="27" customHeight="1">
      <c r="A49" s="6" t="s">
        <v>194</v>
      </c>
      <c r="C49" s="367"/>
      <c r="D49" s="367"/>
      <c r="E49" s="367"/>
      <c r="F49" s="367"/>
      <c r="G49" s="643"/>
      <c r="H49" s="367"/>
      <c r="I49" s="367"/>
      <c r="J49" s="367"/>
      <c r="K49" s="367"/>
    </row>
    <row r="50" spans="1:11" s="6" customFormat="1" ht="27" customHeight="1">
      <c r="A50" s="6" t="s">
        <v>185</v>
      </c>
      <c r="C50" s="367"/>
      <c r="D50" s="369"/>
      <c r="E50" s="369"/>
      <c r="F50" s="369"/>
      <c r="G50" s="48"/>
      <c r="H50" s="369"/>
      <c r="I50" s="369"/>
      <c r="J50" s="369"/>
      <c r="K50" s="369"/>
    </row>
    <row r="51" spans="1:11" s="6" customFormat="1" ht="27" customHeight="1">
      <c r="A51" s="6" t="s">
        <v>186</v>
      </c>
      <c r="C51" s="367"/>
      <c r="D51" s="369"/>
      <c r="E51" s="369"/>
      <c r="F51" s="369"/>
      <c r="G51" s="48"/>
      <c r="H51" s="369"/>
      <c r="I51" s="369"/>
      <c r="J51" s="369"/>
      <c r="K51" s="369"/>
    </row>
    <row r="52" spans="1:11" s="6" customFormat="1" ht="27" customHeight="1">
      <c r="A52" s="761">
        <v>16.2</v>
      </c>
      <c r="B52" s="6" t="s">
        <v>133</v>
      </c>
      <c r="C52" s="367"/>
      <c r="D52" s="369"/>
      <c r="E52" s="369"/>
      <c r="F52" s="369"/>
      <c r="G52" s="48"/>
      <c r="H52" s="369"/>
      <c r="I52" s="369"/>
      <c r="J52" s="369"/>
      <c r="K52" s="369"/>
    </row>
    <row r="53" spans="1:11" s="6" customFormat="1" ht="27" customHeight="1">
      <c r="A53" s="6" t="s">
        <v>134</v>
      </c>
      <c r="C53" s="367"/>
      <c r="D53" s="369"/>
      <c r="E53" s="369"/>
      <c r="F53" s="369"/>
      <c r="G53" s="48"/>
      <c r="H53" s="369"/>
      <c r="I53" s="369"/>
      <c r="J53" s="369"/>
      <c r="K53" s="369"/>
    </row>
    <row r="54" spans="1:11" s="6" customFormat="1" ht="27" customHeight="1">
      <c r="A54" s="6" t="s">
        <v>135</v>
      </c>
      <c r="C54" s="367"/>
      <c r="D54" s="369"/>
      <c r="E54" s="369"/>
      <c r="F54" s="369"/>
      <c r="G54" s="48"/>
      <c r="H54" s="369"/>
      <c r="I54" s="369"/>
      <c r="J54" s="369"/>
      <c r="K54" s="369"/>
    </row>
    <row r="55" spans="1:11" s="6" customFormat="1" ht="27" customHeight="1">
      <c r="A55" s="177" t="s">
        <v>1012</v>
      </c>
      <c r="B55" s="367"/>
      <c r="C55" s="367"/>
      <c r="D55" s="521"/>
      <c r="E55" s="521"/>
      <c r="F55" s="521"/>
      <c r="G55" s="342"/>
      <c r="H55" s="521"/>
      <c r="I55" s="521"/>
      <c r="J55" s="369"/>
      <c r="K55" s="369"/>
    </row>
    <row r="56" spans="1:9" s="16" customFormat="1" ht="27" customHeight="1">
      <c r="A56" s="15" t="s">
        <v>1005</v>
      </c>
      <c r="B56" s="235"/>
      <c r="C56" s="235"/>
      <c r="D56" s="235"/>
      <c r="E56" s="235"/>
      <c r="F56" s="235"/>
      <c r="G56" s="235"/>
      <c r="H56" s="235"/>
      <c r="I56" s="235"/>
    </row>
    <row r="57" spans="1:12" s="279" customFormat="1" ht="22.5" customHeight="1">
      <c r="A57" s="481"/>
      <c r="B57" s="236" t="s">
        <v>502</v>
      </c>
      <c r="C57" s="482"/>
      <c r="D57" s="481"/>
      <c r="E57" s="481"/>
      <c r="F57" s="481"/>
      <c r="G57" s="482"/>
      <c r="H57" s="481"/>
      <c r="I57" s="481"/>
      <c r="J57" s="481"/>
      <c r="K57" s="481"/>
      <c r="L57" s="481"/>
    </row>
    <row r="58" spans="1:12" s="279" customFormat="1" ht="22.5" customHeight="1">
      <c r="A58" s="481" t="s">
        <v>350</v>
      </c>
      <c r="B58" s="481"/>
      <c r="C58" s="482"/>
      <c r="D58" s="481"/>
      <c r="E58" s="481"/>
      <c r="F58" s="481"/>
      <c r="G58" s="482"/>
      <c r="H58" s="481"/>
      <c r="I58" s="481"/>
      <c r="J58" s="481"/>
      <c r="K58" s="481"/>
      <c r="L58" s="481"/>
    </row>
    <row r="59" spans="2:13" s="16" customFormat="1" ht="27" customHeight="1">
      <c r="B59" s="236" t="s">
        <v>351</v>
      </c>
      <c r="C59" s="236"/>
      <c r="D59" s="7"/>
      <c r="E59" s="7"/>
      <c r="F59" s="7"/>
      <c r="G59" s="317"/>
      <c r="H59" s="7"/>
      <c r="I59" s="7"/>
      <c r="J59" s="7"/>
      <c r="K59" s="317"/>
      <c r="L59" s="7"/>
      <c r="M59" s="7"/>
    </row>
    <row r="60" spans="2:10" s="16" customFormat="1" ht="27" customHeight="1">
      <c r="B60" s="7"/>
      <c r="C60" s="7"/>
      <c r="D60" s="7"/>
      <c r="J60" s="488" t="s">
        <v>779</v>
      </c>
    </row>
    <row r="61" spans="2:15" s="16" customFormat="1" ht="27" customHeight="1">
      <c r="B61" s="7"/>
      <c r="C61" s="7"/>
      <c r="D61" s="7"/>
      <c r="I61" s="490" t="s">
        <v>560</v>
      </c>
      <c r="J61" s="194"/>
      <c r="L61" s="194"/>
      <c r="M61" s="195"/>
      <c r="N61" s="195"/>
      <c r="O61" s="195"/>
    </row>
    <row r="62" spans="4:15" s="16" customFormat="1" ht="27" customHeight="1">
      <c r="D62" s="7"/>
      <c r="I62" s="645" t="s">
        <v>566</v>
      </c>
      <c r="J62" s="194"/>
      <c r="L62" s="194"/>
      <c r="M62" s="195"/>
      <c r="N62" s="195"/>
      <c r="O62" s="195"/>
    </row>
    <row r="63" spans="4:15" s="16" customFormat="1" ht="27" customHeight="1">
      <c r="D63" s="7"/>
      <c r="H63" s="577"/>
      <c r="I63" s="646" t="s">
        <v>422</v>
      </c>
      <c r="J63" s="578"/>
      <c r="L63" s="195"/>
      <c r="M63" s="195"/>
      <c r="N63" s="195"/>
      <c r="O63" s="195"/>
    </row>
    <row r="64" spans="2:10" s="16" customFormat="1" ht="27" customHeight="1">
      <c r="B64" s="7" t="s">
        <v>7</v>
      </c>
      <c r="C64" s="7"/>
      <c r="D64" s="7"/>
      <c r="I64" s="732">
        <v>96356511</v>
      </c>
      <c r="J64" s="277"/>
    </row>
    <row r="65" spans="2:9" s="16" customFormat="1" ht="27" customHeight="1">
      <c r="B65" s="7" t="s">
        <v>352</v>
      </c>
      <c r="C65" s="7"/>
      <c r="D65" s="7"/>
      <c r="I65" s="762">
        <f>1687452.5-84630</f>
        <v>1602822.5</v>
      </c>
    </row>
    <row r="66" spans="2:9" s="16" customFormat="1" ht="27" customHeight="1" thickBot="1">
      <c r="B66" s="274" t="s">
        <v>8</v>
      </c>
      <c r="C66" s="274"/>
      <c r="I66" s="572">
        <f>SUM(I64:I65)</f>
        <v>97959333.5</v>
      </c>
    </row>
    <row r="67" spans="2:10" s="16" customFormat="1" ht="27" customHeight="1" thickTop="1">
      <c r="B67" s="274"/>
      <c r="C67" s="274"/>
      <c r="H67" s="195"/>
      <c r="I67" s="735"/>
      <c r="J67" s="277"/>
    </row>
    <row r="68" spans="1:11" s="14" customFormat="1" ht="27" customHeight="1">
      <c r="A68" s="811" t="s">
        <v>887</v>
      </c>
      <c r="B68" s="811"/>
      <c r="C68" s="811"/>
      <c r="D68" s="811"/>
      <c r="E68" s="811"/>
      <c r="F68" s="811"/>
      <c r="G68" s="811"/>
      <c r="H68" s="811"/>
      <c r="I68" s="811"/>
      <c r="J68" s="811"/>
      <c r="K68" s="811"/>
    </row>
    <row r="69" spans="1:11" s="14" customFormat="1" ht="27" customHeight="1">
      <c r="A69" s="406"/>
      <c r="B69" s="406"/>
      <c r="C69" s="406"/>
      <c r="D69" s="406"/>
      <c r="E69" s="406"/>
      <c r="F69" s="406"/>
      <c r="G69" s="406"/>
      <c r="H69" s="406"/>
      <c r="I69" s="406"/>
      <c r="J69" s="406"/>
      <c r="K69" s="406"/>
    </row>
    <row r="70" spans="1:11" s="6" customFormat="1" ht="27" customHeight="1">
      <c r="A70" s="15" t="s">
        <v>1006</v>
      </c>
      <c r="B70" s="239"/>
      <c r="C70" s="239"/>
      <c r="D70" s="239"/>
      <c r="E70" s="239"/>
      <c r="F70" s="239"/>
      <c r="G70" s="239"/>
      <c r="H70" s="239"/>
      <c r="I70" s="239"/>
      <c r="J70" s="239"/>
      <c r="K70" s="239"/>
    </row>
    <row r="71" spans="2:12" s="16" customFormat="1" ht="27" customHeight="1">
      <c r="B71" s="236" t="s">
        <v>561</v>
      </c>
      <c r="C71" s="7"/>
      <c r="D71" s="7"/>
      <c r="H71" s="7"/>
      <c r="I71" s="7"/>
      <c r="J71" s="275"/>
      <c r="L71" s="7"/>
    </row>
    <row r="72" spans="1:12" s="16" customFormat="1" ht="27" customHeight="1">
      <c r="A72" s="236"/>
      <c r="B72" s="7"/>
      <c r="C72" s="7"/>
      <c r="D72" s="7"/>
      <c r="H72" s="7"/>
      <c r="I72" s="9" t="s">
        <v>560</v>
      </c>
      <c r="J72" s="275"/>
      <c r="L72" s="7"/>
    </row>
    <row r="73" spans="1:10" s="16" customFormat="1" ht="27" customHeight="1">
      <c r="A73" s="7"/>
      <c r="B73" s="7"/>
      <c r="C73" s="7"/>
      <c r="D73" s="7"/>
      <c r="H73" s="7"/>
      <c r="I73" s="449" t="s">
        <v>566</v>
      </c>
      <c r="J73" s="176"/>
    </row>
    <row r="74" spans="1:10" s="16" customFormat="1" ht="27" customHeight="1">
      <c r="A74" s="7"/>
      <c r="B74" s="7"/>
      <c r="C74" s="7"/>
      <c r="D74" s="7"/>
      <c r="H74" s="326"/>
      <c r="I74" s="238" t="s">
        <v>422</v>
      </c>
      <c r="J74" s="450"/>
    </row>
    <row r="75" spans="1:10" s="16" customFormat="1" ht="27" customHeight="1">
      <c r="A75" s="7"/>
      <c r="B75" s="274"/>
      <c r="C75" s="274"/>
      <c r="D75" s="7"/>
      <c r="H75" s="7"/>
      <c r="I75" s="276" t="s">
        <v>809</v>
      </c>
      <c r="J75" s="7"/>
    </row>
    <row r="76" spans="1:10" s="16" customFormat="1" ht="27" customHeight="1">
      <c r="A76" s="7"/>
      <c r="B76" s="7" t="s">
        <v>562</v>
      </c>
      <c r="C76" s="7"/>
      <c r="D76" s="7"/>
      <c r="H76" s="7"/>
      <c r="I76" s="647">
        <v>3.94</v>
      </c>
      <c r="J76" s="7"/>
    </row>
    <row r="77" spans="1:10" s="16" customFormat="1" ht="27" customHeight="1">
      <c r="A77" s="7"/>
      <c r="B77" s="7" t="s">
        <v>563</v>
      </c>
      <c r="C77" s="7"/>
      <c r="D77" s="7"/>
      <c r="H77" s="7"/>
      <c r="I77" s="647">
        <v>6</v>
      </c>
      <c r="J77" s="7"/>
    </row>
    <row r="78" spans="1:10" s="16" customFormat="1" ht="27" customHeight="1">
      <c r="A78" s="7"/>
      <c r="B78" s="7" t="s">
        <v>564</v>
      </c>
      <c r="C78" s="7"/>
      <c r="D78" s="7"/>
      <c r="H78" s="7"/>
      <c r="I78" s="647" t="s">
        <v>1007</v>
      </c>
      <c r="J78" s="7"/>
    </row>
    <row r="79" spans="1:10" s="16" customFormat="1" ht="27" customHeight="1">
      <c r="A79" s="7"/>
      <c r="B79" s="694" t="s">
        <v>1024</v>
      </c>
      <c r="C79" s="7"/>
      <c r="D79" s="7"/>
      <c r="H79" s="7"/>
      <c r="I79" s="647" t="s">
        <v>1008</v>
      </c>
      <c r="J79" s="7"/>
    </row>
    <row r="80" spans="1:9" s="6" customFormat="1" ht="27" customHeight="1">
      <c r="A80" s="14"/>
      <c r="B80" s="196" t="s">
        <v>565</v>
      </c>
      <c r="C80" s="196"/>
      <c r="D80" s="196"/>
      <c r="E80" s="196"/>
      <c r="F80" s="196"/>
      <c r="G80" s="48"/>
      <c r="I80" s="647"/>
    </row>
    <row r="81" spans="1:11" s="16" customFormat="1" ht="27" customHeight="1">
      <c r="A81" s="7"/>
      <c r="B81" s="693" t="s">
        <v>1025</v>
      </c>
      <c r="C81" s="7"/>
      <c r="D81" s="7"/>
      <c r="H81" s="277"/>
      <c r="I81" s="237"/>
      <c r="J81" s="176"/>
      <c r="K81" s="195"/>
    </row>
    <row r="82" spans="1:11" s="16" customFormat="1" ht="27" customHeight="1">
      <c r="A82" s="7"/>
      <c r="B82" s="196"/>
      <c r="C82" s="7"/>
      <c r="D82" s="7"/>
      <c r="H82" s="277"/>
      <c r="I82" s="237"/>
      <c r="J82" s="176"/>
      <c r="K82" s="195"/>
    </row>
    <row r="83" spans="1:11" s="298" customFormat="1" ht="27" customHeight="1">
      <c r="A83" s="15" t="s">
        <v>888</v>
      </c>
      <c r="B83" s="241"/>
      <c r="C83" s="241"/>
      <c r="D83" s="235"/>
      <c r="E83" s="235"/>
      <c r="F83" s="235"/>
      <c r="G83" s="235"/>
      <c r="H83" s="235"/>
      <c r="I83" s="235"/>
      <c r="J83" s="235"/>
      <c r="K83" s="235"/>
    </row>
    <row r="84" spans="1:11" s="298" customFormat="1" ht="27" customHeight="1">
      <c r="A84" s="235"/>
      <c r="B84" s="240" t="s">
        <v>576</v>
      </c>
      <c r="C84" s="240"/>
      <c r="D84" s="235"/>
      <c r="E84" s="235"/>
      <c r="F84" s="235"/>
      <c r="G84" s="235"/>
      <c r="H84" s="235"/>
      <c r="I84" s="235"/>
      <c r="J84" s="235"/>
      <c r="K84" s="235"/>
    </row>
    <row r="85" spans="1:11" s="298" customFormat="1" ht="27" customHeight="1">
      <c r="A85" s="240" t="s">
        <v>426</v>
      </c>
      <c r="B85" s="235"/>
      <c r="C85" s="235"/>
      <c r="D85" s="235"/>
      <c r="E85" s="235"/>
      <c r="F85" s="235"/>
      <c r="G85" s="235"/>
      <c r="H85" s="235"/>
      <c r="I85" s="235"/>
      <c r="J85" s="235"/>
      <c r="K85" s="235"/>
    </row>
    <row r="86" spans="1:12" s="16" customFormat="1" ht="27" customHeight="1">
      <c r="A86" s="240" t="s">
        <v>462</v>
      </c>
      <c r="B86" s="235"/>
      <c r="C86" s="235"/>
      <c r="D86" s="235"/>
      <c r="E86" s="235"/>
      <c r="F86" s="235"/>
      <c r="G86" s="235"/>
      <c r="H86" s="235"/>
      <c r="I86" s="235"/>
      <c r="J86" s="235"/>
      <c r="K86" s="235"/>
      <c r="L86" s="27"/>
    </row>
    <row r="87" s="16" customFormat="1" ht="27" customHeight="1">
      <c r="A87" s="16" t="s">
        <v>18</v>
      </c>
    </row>
    <row r="88" s="552" customFormat="1" ht="27" customHeight="1">
      <c r="A88" s="692" t="s">
        <v>136</v>
      </c>
    </row>
    <row r="89" spans="1:9" s="6" customFormat="1" ht="27" customHeight="1">
      <c r="A89" s="14"/>
      <c r="B89" s="196"/>
      <c r="C89" s="196"/>
      <c r="D89" s="196"/>
      <c r="E89" s="196"/>
      <c r="F89" s="196"/>
      <c r="G89" s="48"/>
      <c r="I89" s="197"/>
    </row>
    <row r="90" spans="1:3" ht="27" customHeight="1">
      <c r="A90" s="202" t="s">
        <v>889</v>
      </c>
      <c r="B90" s="6"/>
      <c r="C90" s="6"/>
    </row>
    <row r="91" spans="2:3" ht="27" customHeight="1">
      <c r="B91" s="5" t="s">
        <v>19</v>
      </c>
      <c r="C91" s="6"/>
    </row>
    <row r="92" spans="1:3" ht="27" customHeight="1">
      <c r="A92" s="6" t="s">
        <v>255</v>
      </c>
      <c r="B92" s="6"/>
      <c r="C92" s="6"/>
    </row>
    <row r="93" ht="27" customHeight="1">
      <c r="A93" s="31" t="s">
        <v>256</v>
      </c>
    </row>
    <row r="94" ht="27" customHeight="1"/>
    <row r="95" ht="27" customHeight="1">
      <c r="A95" s="202" t="s">
        <v>890</v>
      </c>
    </row>
    <row r="96" spans="2:3" ht="27" customHeight="1">
      <c r="B96" s="5" t="s">
        <v>20</v>
      </c>
      <c r="C96" s="6"/>
    </row>
    <row r="97" spans="1:3" ht="27" customHeight="1">
      <c r="A97" s="6" t="s">
        <v>442</v>
      </c>
      <c r="B97" s="6"/>
      <c r="C97" s="6"/>
    </row>
    <row r="98" spans="1:11" ht="27" customHeight="1">
      <c r="A98" s="812" t="s">
        <v>240</v>
      </c>
      <c r="B98" s="813"/>
      <c r="C98" s="813"/>
      <c r="D98" s="813"/>
      <c r="E98" s="813"/>
      <c r="F98" s="813"/>
      <c r="G98" s="813"/>
      <c r="H98" s="813"/>
      <c r="I98" s="813"/>
      <c r="J98" s="813"/>
      <c r="K98" s="813"/>
    </row>
    <row r="99" spans="1:11" ht="27" customHeight="1">
      <c r="A99" s="451"/>
      <c r="B99" s="48"/>
      <c r="C99" s="48"/>
      <c r="D99" s="48"/>
      <c r="E99" s="48"/>
      <c r="F99" s="48"/>
      <c r="G99" s="48"/>
      <c r="H99" s="48"/>
      <c r="I99" s="48"/>
      <c r="J99" s="48"/>
      <c r="K99" s="48"/>
    </row>
    <row r="100" spans="1:10" s="6" customFormat="1" ht="23.25" customHeight="1">
      <c r="A100" s="400" t="s">
        <v>891</v>
      </c>
      <c r="B100" s="239"/>
      <c r="C100" s="239"/>
      <c r="D100" s="239"/>
      <c r="E100" s="239"/>
      <c r="F100" s="239"/>
      <c r="G100" s="239"/>
      <c r="H100" s="239"/>
      <c r="I100" s="239"/>
      <c r="J100" s="239"/>
    </row>
    <row r="101" spans="1:10" s="6" customFormat="1" ht="23.25" customHeight="1">
      <c r="A101" s="239"/>
      <c r="B101" s="581" t="s">
        <v>9</v>
      </c>
      <c r="C101" s="239"/>
      <c r="D101" s="239"/>
      <c r="E101" s="239"/>
      <c r="F101" s="239"/>
      <c r="G101" s="239"/>
      <c r="H101" s="239"/>
      <c r="I101" s="239"/>
      <c r="J101" s="239"/>
    </row>
    <row r="102" spans="1:11" s="6" customFormat="1" ht="23.25" customHeight="1">
      <c r="A102" s="239"/>
      <c r="B102" s="239"/>
      <c r="C102" s="239"/>
      <c r="D102" s="239"/>
      <c r="E102" s="239"/>
      <c r="F102" s="239"/>
      <c r="G102" s="239"/>
      <c r="H102" s="401"/>
      <c r="I102" s="329"/>
      <c r="J102" s="329"/>
      <c r="K102" s="788" t="s">
        <v>779</v>
      </c>
    </row>
    <row r="103" spans="1:11" s="6" customFormat="1" ht="23.25" customHeight="1">
      <c r="A103" s="239"/>
      <c r="B103" s="239"/>
      <c r="C103" s="239"/>
      <c r="D103" s="239"/>
      <c r="E103" s="239"/>
      <c r="F103" s="239"/>
      <c r="I103" s="485" t="s">
        <v>354</v>
      </c>
      <c r="J103" s="486"/>
      <c r="K103" s="486"/>
    </row>
    <row r="104" spans="1:11" s="6" customFormat="1" ht="23.25" customHeight="1">
      <c r="A104" s="239"/>
      <c r="B104" s="239"/>
      <c r="C104" s="239"/>
      <c r="D104" s="239"/>
      <c r="E104" s="239"/>
      <c r="F104" s="239"/>
      <c r="I104" s="582" t="s">
        <v>355</v>
      </c>
      <c r="J104" s="582"/>
      <c r="K104" s="485"/>
    </row>
    <row r="105" spans="1:11" s="6" customFormat="1" ht="23.25" customHeight="1">
      <c r="A105" s="239"/>
      <c r="B105" s="239"/>
      <c r="C105" s="239"/>
      <c r="D105" s="239"/>
      <c r="E105" s="239"/>
      <c r="F105" s="239"/>
      <c r="I105" s="483" t="s">
        <v>579</v>
      </c>
      <c r="J105" s="483"/>
      <c r="K105" s="484"/>
    </row>
    <row r="106" spans="1:11" s="6" customFormat="1" ht="23.25" customHeight="1">
      <c r="A106" s="239"/>
      <c r="B106" s="239"/>
      <c r="C106" s="239"/>
      <c r="D106" s="239"/>
      <c r="E106" s="239"/>
      <c r="F106" s="239"/>
      <c r="I106" s="402" t="s">
        <v>1058</v>
      </c>
      <c r="K106" s="402" t="s">
        <v>878</v>
      </c>
    </row>
    <row r="107" spans="1:11" s="6" customFormat="1" ht="23.25" customHeight="1">
      <c r="A107" s="239"/>
      <c r="B107" s="403" t="s">
        <v>356</v>
      </c>
      <c r="C107" s="239"/>
      <c r="D107" s="239"/>
      <c r="E107" s="239"/>
      <c r="F107" s="239"/>
      <c r="I107" s="239"/>
      <c r="J107" s="404"/>
      <c r="K107" s="239"/>
    </row>
    <row r="108" spans="1:11" s="6" customFormat="1" ht="23.25" customHeight="1">
      <c r="A108" s="239"/>
      <c r="B108" s="399" t="s">
        <v>360</v>
      </c>
      <c r="C108" s="239"/>
      <c r="D108" s="239"/>
      <c r="E108" s="239"/>
      <c r="F108" s="239"/>
      <c r="I108" s="499">
        <v>0</v>
      </c>
      <c r="J108" s="499"/>
      <c r="K108" s="733">
        <v>0</v>
      </c>
    </row>
    <row r="109" spans="1:11" s="6" customFormat="1" ht="23.25" customHeight="1">
      <c r="A109" s="239"/>
      <c r="B109" s="403" t="s">
        <v>357</v>
      </c>
      <c r="C109" s="239"/>
      <c r="D109" s="239"/>
      <c r="E109" s="239"/>
      <c r="F109" s="239"/>
      <c r="I109" s="499"/>
      <c r="J109" s="499"/>
      <c r="K109" s="734"/>
    </row>
    <row r="110" spans="1:11" s="6" customFormat="1" ht="23.25" customHeight="1">
      <c r="A110" s="239"/>
      <c r="B110" s="399" t="s">
        <v>358</v>
      </c>
      <c r="C110" s="239"/>
      <c r="D110" s="239"/>
      <c r="E110" s="239"/>
      <c r="F110" s="239"/>
      <c r="I110" s="499"/>
      <c r="J110" s="499"/>
      <c r="K110" s="734"/>
    </row>
    <row r="111" spans="1:11" s="6" customFormat="1" ht="23.25" customHeight="1">
      <c r="A111" s="239"/>
      <c r="B111" s="399" t="s">
        <v>361</v>
      </c>
      <c r="C111" s="239"/>
      <c r="D111" s="239"/>
      <c r="E111" s="239"/>
      <c r="F111" s="239"/>
      <c r="I111" s="763">
        <v>6136383.94</v>
      </c>
      <c r="J111" s="499"/>
      <c r="K111" s="733">
        <v>-2358082.45</v>
      </c>
    </row>
    <row r="112" spans="1:11" s="6" customFormat="1" ht="23.25" customHeight="1" thickBot="1">
      <c r="A112" s="239"/>
      <c r="B112" s="399" t="s">
        <v>359</v>
      </c>
      <c r="C112" s="239"/>
      <c r="D112" s="239"/>
      <c r="E112" s="239"/>
      <c r="F112" s="239"/>
      <c r="I112" s="504">
        <f>SUM(I108:I111)</f>
        <v>6136383.94</v>
      </c>
      <c r="J112" s="499"/>
      <c r="K112" s="504">
        <f>SUM(K108:K111)</f>
        <v>-2358082.45</v>
      </c>
    </row>
    <row r="113" spans="1:10" s="6" customFormat="1" ht="23.25" customHeight="1" thickTop="1">
      <c r="A113" s="239"/>
      <c r="B113" s="239"/>
      <c r="C113" s="239"/>
      <c r="D113" s="239"/>
      <c r="E113" s="239"/>
      <c r="F113" s="239"/>
      <c r="G113" s="239"/>
      <c r="H113" s="239"/>
      <c r="I113" s="239"/>
      <c r="J113" s="239"/>
    </row>
    <row r="114" spans="1:11" s="6" customFormat="1" ht="23.25" customHeight="1">
      <c r="A114" s="239"/>
      <c r="B114" s="239"/>
      <c r="C114" s="239"/>
      <c r="D114" s="239"/>
      <c r="E114" s="239"/>
      <c r="F114" s="239"/>
      <c r="I114" s="239"/>
      <c r="J114" s="401"/>
      <c r="K114" s="788" t="s">
        <v>779</v>
      </c>
    </row>
    <row r="115" spans="1:11" s="6" customFormat="1" ht="23.25" customHeight="1">
      <c r="A115" s="239"/>
      <c r="B115" s="239"/>
      <c r="C115" s="239"/>
      <c r="D115" s="239"/>
      <c r="E115" s="239"/>
      <c r="F115" s="239"/>
      <c r="I115" s="583" t="s">
        <v>881</v>
      </c>
      <c r="J115" s="584"/>
      <c r="K115" s="369"/>
    </row>
    <row r="116" spans="1:11" s="6" customFormat="1" ht="23.25" customHeight="1">
      <c r="A116" s="239"/>
      <c r="B116" s="239"/>
      <c r="C116" s="239"/>
      <c r="D116" s="239"/>
      <c r="E116" s="239"/>
      <c r="F116" s="239"/>
      <c r="I116" s="483" t="s">
        <v>579</v>
      </c>
      <c r="J116" s="494"/>
      <c r="K116" s="500"/>
    </row>
    <row r="117" spans="1:11" s="6" customFormat="1" ht="23.25" customHeight="1">
      <c r="A117" s="239"/>
      <c r="B117" s="239"/>
      <c r="C117" s="239"/>
      <c r="D117" s="239"/>
      <c r="E117" s="239"/>
      <c r="F117" s="239"/>
      <c r="I117" s="402" t="s">
        <v>1058</v>
      </c>
      <c r="K117" s="402" t="s">
        <v>878</v>
      </c>
    </row>
    <row r="118" spans="1:11" s="6" customFormat="1" ht="23.25" customHeight="1">
      <c r="A118" s="239"/>
      <c r="B118" s="403" t="s">
        <v>356</v>
      </c>
      <c r="C118" s="239"/>
      <c r="D118" s="239"/>
      <c r="E118" s="239"/>
      <c r="F118" s="239"/>
      <c r="I118" s="239"/>
      <c r="K118" s="239"/>
    </row>
    <row r="119" spans="1:11" s="6" customFormat="1" ht="23.25" customHeight="1">
      <c r="A119" s="239"/>
      <c r="B119" s="399" t="s">
        <v>360</v>
      </c>
      <c r="C119" s="239"/>
      <c r="D119" s="239"/>
      <c r="E119" s="239"/>
      <c r="F119" s="239"/>
      <c r="I119" s="764">
        <v>0</v>
      </c>
      <c r="J119" s="505"/>
      <c r="K119" s="733">
        <v>0</v>
      </c>
    </row>
    <row r="120" spans="1:11" s="6" customFormat="1" ht="23.25" customHeight="1">
      <c r="A120" s="239"/>
      <c r="B120" s="403" t="s">
        <v>357</v>
      </c>
      <c r="C120" s="239"/>
      <c r="D120" s="239"/>
      <c r="E120" s="239"/>
      <c r="F120" s="239"/>
      <c r="I120" s="765"/>
      <c r="J120" s="505"/>
      <c r="K120" s="734"/>
    </row>
    <row r="121" spans="1:11" s="6" customFormat="1" ht="23.25" customHeight="1">
      <c r="A121" s="239"/>
      <c r="B121" s="399" t="s">
        <v>358</v>
      </c>
      <c r="C121" s="239"/>
      <c r="D121" s="239"/>
      <c r="E121" s="239"/>
      <c r="F121" s="239"/>
      <c r="I121" s="765"/>
      <c r="J121" s="505"/>
      <c r="K121" s="734"/>
    </row>
    <row r="122" spans="1:11" s="6" customFormat="1" ht="23.25" customHeight="1">
      <c r="A122" s="239"/>
      <c r="B122" s="399" t="s">
        <v>361</v>
      </c>
      <c r="C122" s="239"/>
      <c r="D122" s="239"/>
      <c r="E122" s="239"/>
      <c r="F122" s="239"/>
      <c r="I122" s="763">
        <v>6136383.94</v>
      </c>
      <c r="J122" s="505"/>
      <c r="K122" s="733">
        <v>-2358082.45</v>
      </c>
    </row>
    <row r="123" spans="1:11" s="6" customFormat="1" ht="23.25" customHeight="1" thickBot="1">
      <c r="A123" s="239"/>
      <c r="B123" s="399" t="s">
        <v>359</v>
      </c>
      <c r="C123" s="239"/>
      <c r="D123" s="239"/>
      <c r="E123" s="239"/>
      <c r="F123" s="239"/>
      <c r="I123" s="531">
        <f>SUM(I119:I122)</f>
        <v>6136383.94</v>
      </c>
      <c r="J123" s="505"/>
      <c r="K123" s="531">
        <f>SUM(K119:K122)</f>
        <v>-2358082.45</v>
      </c>
    </row>
    <row r="124" spans="1:11" s="6" customFormat="1" ht="23.25" customHeight="1" thickTop="1">
      <c r="A124" s="239"/>
      <c r="B124" s="239"/>
      <c r="C124" s="239"/>
      <c r="D124" s="239"/>
      <c r="E124" s="239"/>
      <c r="F124" s="239"/>
      <c r="I124" s="239"/>
      <c r="J124" s="239"/>
      <c r="K124" s="239"/>
    </row>
    <row r="125" spans="1:3" ht="27" customHeight="1">
      <c r="A125" s="6"/>
      <c r="B125" s="6"/>
      <c r="C125" s="6"/>
    </row>
    <row r="126" spans="1:25" s="14" customFormat="1" ht="24" customHeight="1">
      <c r="A126" s="811" t="s">
        <v>597</v>
      </c>
      <c r="B126" s="811"/>
      <c r="C126" s="811"/>
      <c r="D126" s="811"/>
      <c r="E126" s="811"/>
      <c r="F126" s="811"/>
      <c r="G126" s="811"/>
      <c r="H126" s="811"/>
      <c r="I126" s="811"/>
      <c r="J126" s="811"/>
      <c r="K126" s="811"/>
      <c r="O126" s="351"/>
      <c r="P126" s="351"/>
      <c r="Q126" s="351"/>
      <c r="R126" s="351"/>
      <c r="S126" s="351"/>
      <c r="T126" s="351"/>
      <c r="U126" s="351"/>
      <c r="V126" s="351"/>
      <c r="W126" s="351"/>
      <c r="X126" s="351"/>
      <c r="Y126" s="351"/>
    </row>
    <row r="127" spans="1:25" s="14" customFormat="1" ht="24" customHeight="1">
      <c r="A127" s="406"/>
      <c r="B127" s="406"/>
      <c r="C127" s="406"/>
      <c r="D127" s="406"/>
      <c r="E127" s="406"/>
      <c r="F127" s="406"/>
      <c r="G127" s="406"/>
      <c r="H127" s="406"/>
      <c r="I127" s="406"/>
      <c r="J127" s="406"/>
      <c r="K127" s="406"/>
      <c r="O127" s="351"/>
      <c r="P127" s="351"/>
      <c r="Q127" s="351"/>
      <c r="R127" s="351"/>
      <c r="S127" s="351"/>
      <c r="T127" s="351"/>
      <c r="U127" s="351"/>
      <c r="V127" s="351"/>
      <c r="W127" s="351"/>
      <c r="X127" s="351"/>
      <c r="Y127" s="351"/>
    </row>
    <row r="128" spans="1:11" s="6" customFormat="1" ht="24" customHeight="1">
      <c r="A128" s="452" t="s">
        <v>892</v>
      </c>
      <c r="B128" s="80"/>
      <c r="C128" s="80"/>
      <c r="D128" s="29"/>
      <c r="E128" s="29"/>
      <c r="F128" s="29"/>
      <c r="G128" s="29"/>
      <c r="H128" s="29"/>
      <c r="I128" s="29"/>
      <c r="J128" s="29"/>
      <c r="K128" s="29"/>
    </row>
    <row r="129" spans="1:11" s="6" customFormat="1" ht="24" customHeight="1">
      <c r="A129" s="80"/>
      <c r="B129" s="80" t="s">
        <v>587</v>
      </c>
      <c r="C129" s="80"/>
      <c r="D129" s="29"/>
      <c r="E129" s="29"/>
      <c r="F129" s="29"/>
      <c r="G129" s="29"/>
      <c r="H129" s="29"/>
      <c r="I129" s="29"/>
      <c r="J129" s="29"/>
      <c r="K129" s="29"/>
    </row>
    <row r="130" spans="1:11" s="6" customFormat="1" ht="25.5" customHeight="1">
      <c r="A130" s="29"/>
      <c r="B130" s="80"/>
      <c r="C130" s="80"/>
      <c r="D130" s="80"/>
      <c r="E130" s="80"/>
      <c r="F130" s="80"/>
      <c r="G130" s="532"/>
      <c r="H130" s="80"/>
      <c r="I130" s="532"/>
      <c r="K130" s="789" t="s">
        <v>608</v>
      </c>
    </row>
    <row r="131" spans="5:12" s="298" customFormat="1" ht="25.5" customHeight="1">
      <c r="E131" s="554"/>
      <c r="F131" s="585"/>
      <c r="G131" s="554"/>
      <c r="H131" s="533"/>
      <c r="I131" s="490"/>
      <c r="J131" s="490" t="s">
        <v>295</v>
      </c>
      <c r="K131" s="648"/>
      <c r="L131" s="533"/>
    </row>
    <row r="132" spans="5:12" s="298" customFormat="1" ht="25.5" customHeight="1">
      <c r="E132" s="553"/>
      <c r="F132" s="585"/>
      <c r="G132" s="534"/>
      <c r="H132" s="533"/>
      <c r="I132" s="490"/>
      <c r="J132" s="490" t="s">
        <v>313</v>
      </c>
      <c r="K132" s="648"/>
      <c r="L132" s="533"/>
    </row>
    <row r="133" spans="5:12" s="298" customFormat="1" ht="25.5" customHeight="1" hidden="1">
      <c r="E133" s="499"/>
      <c r="F133" s="499"/>
      <c r="G133" s="499"/>
      <c r="H133" s="535"/>
      <c r="I133" s="490"/>
      <c r="J133" s="490"/>
      <c r="K133" s="648"/>
      <c r="L133" s="535"/>
    </row>
    <row r="134" spans="5:12" s="298" customFormat="1" ht="25.5" customHeight="1">
      <c r="E134" s="545"/>
      <c r="F134" s="499"/>
      <c r="G134" s="499"/>
      <c r="H134" s="535"/>
      <c r="I134" s="492"/>
      <c r="J134" s="492" t="s">
        <v>882</v>
      </c>
      <c r="K134" s="649"/>
      <c r="L134" s="535"/>
    </row>
    <row r="135" spans="1:12" s="6" customFormat="1" ht="25.5" customHeight="1">
      <c r="A135" s="29"/>
      <c r="B135" s="80"/>
      <c r="C135" s="80"/>
      <c r="D135" s="80"/>
      <c r="E135" s="586"/>
      <c r="F135" s="404"/>
      <c r="G135" s="586"/>
      <c r="H135" s="453"/>
      <c r="I135" s="402" t="s">
        <v>1058</v>
      </c>
      <c r="K135" s="402" t="s">
        <v>878</v>
      </c>
      <c r="L135" s="453"/>
    </row>
    <row r="136" spans="1:12" s="6" customFormat="1" ht="25.5" customHeight="1">
      <c r="A136" s="80" t="s">
        <v>510</v>
      </c>
      <c r="C136" s="80"/>
      <c r="E136" s="499"/>
      <c r="F136" s="318"/>
      <c r="G136" s="501"/>
      <c r="H136" s="318"/>
      <c r="I136" s="644">
        <v>345988476.27</v>
      </c>
      <c r="J136" s="318"/>
      <c r="K136" s="650">
        <v>347488202.51</v>
      </c>
      <c r="L136" s="318"/>
    </row>
    <row r="137" spans="1:12" s="6" customFormat="1" ht="25.5" customHeight="1">
      <c r="A137" s="80" t="s">
        <v>509</v>
      </c>
      <c r="C137" s="80"/>
      <c r="E137" s="499"/>
      <c r="F137" s="318"/>
      <c r="G137" s="501"/>
      <c r="H137" s="318"/>
      <c r="I137" s="644">
        <v>91066702.17</v>
      </c>
      <c r="J137" s="318"/>
      <c r="K137" s="650">
        <v>123565384.95</v>
      </c>
      <c r="L137" s="318"/>
    </row>
    <row r="138" spans="1:12" s="6" customFormat="1" ht="25.5" customHeight="1">
      <c r="A138" s="80" t="s">
        <v>508</v>
      </c>
      <c r="C138" s="80"/>
      <c r="E138" s="499"/>
      <c r="F138" s="318"/>
      <c r="G138" s="501"/>
      <c r="H138" s="318"/>
      <c r="I138" s="644">
        <v>16596455.22</v>
      </c>
      <c r="J138" s="318"/>
      <c r="K138" s="650">
        <v>15985263.28</v>
      </c>
      <c r="L138" s="318"/>
    </row>
    <row r="139" spans="1:12" s="6" customFormat="1" ht="25.5" customHeight="1">
      <c r="A139" s="80" t="s">
        <v>511</v>
      </c>
      <c r="C139" s="80"/>
      <c r="E139" s="499"/>
      <c r="F139" s="318"/>
      <c r="G139" s="501"/>
      <c r="H139" s="318"/>
      <c r="I139" s="644">
        <v>353471.49</v>
      </c>
      <c r="J139" s="318"/>
      <c r="K139" s="650">
        <v>305053</v>
      </c>
      <c r="L139" s="318"/>
    </row>
    <row r="140" spans="1:12" s="6" customFormat="1" ht="25.5" customHeight="1">
      <c r="A140" s="80" t="s">
        <v>506</v>
      </c>
      <c r="C140" s="80"/>
      <c r="E140" s="499"/>
      <c r="F140" s="318"/>
      <c r="G140" s="499"/>
      <c r="H140" s="318"/>
      <c r="I140" s="644">
        <v>15134792.97</v>
      </c>
      <c r="J140" s="318"/>
      <c r="K140" s="650">
        <v>16629809.11</v>
      </c>
      <c r="L140" s="318"/>
    </row>
    <row r="141" spans="1:12" s="6" customFormat="1" ht="25.5" customHeight="1">
      <c r="A141" s="80" t="s">
        <v>539</v>
      </c>
      <c r="C141" s="80"/>
      <c r="E141" s="499"/>
      <c r="F141" s="318"/>
      <c r="G141" s="499"/>
      <c r="H141" s="318"/>
      <c r="I141" s="644">
        <v>34429824.84</v>
      </c>
      <c r="J141" s="318"/>
      <c r="K141" s="650">
        <v>32691835.15</v>
      </c>
      <c r="L141" s="318"/>
    </row>
    <row r="142" spans="1:12" s="6" customFormat="1" ht="25.5" customHeight="1">
      <c r="A142" s="80" t="s">
        <v>507</v>
      </c>
      <c r="C142" s="80"/>
      <c r="E142" s="499"/>
      <c r="F142" s="318"/>
      <c r="G142" s="499"/>
      <c r="H142" s="318"/>
      <c r="I142" s="644">
        <v>42030184.02</v>
      </c>
      <c r="J142" s="318"/>
      <c r="K142" s="650">
        <v>33718874.78</v>
      </c>
      <c r="L142" s="318"/>
    </row>
    <row r="143" spans="1:12" s="6" customFormat="1" ht="25.5" customHeight="1">
      <c r="A143" s="80" t="s">
        <v>468</v>
      </c>
      <c r="C143" s="80"/>
      <c r="E143" s="573"/>
      <c r="F143" s="537"/>
      <c r="G143" s="536"/>
      <c r="H143" s="404"/>
      <c r="I143" s="644">
        <v>10932036.18</v>
      </c>
      <c r="J143" s="537"/>
      <c r="K143" s="650">
        <v>10569985.07</v>
      </c>
      <c r="L143" s="404"/>
    </row>
    <row r="144" spans="1:3" s="6" customFormat="1" ht="24" customHeight="1">
      <c r="A144" s="29"/>
      <c r="B144" s="80"/>
      <c r="C144" s="80"/>
    </row>
    <row r="145" ht="24" customHeight="1">
      <c r="A145" s="202" t="s">
        <v>893</v>
      </c>
    </row>
    <row r="146" spans="2:3" ht="24" customHeight="1">
      <c r="B146" s="5" t="s">
        <v>480</v>
      </c>
      <c r="C146" s="6"/>
    </row>
    <row r="147" spans="1:3" ht="24" customHeight="1">
      <c r="A147" s="6" t="s">
        <v>454</v>
      </c>
      <c r="B147" s="6"/>
      <c r="C147" s="6"/>
    </row>
    <row r="148" ht="24" customHeight="1"/>
    <row r="149" ht="24" customHeight="1">
      <c r="A149" s="202" t="s">
        <v>894</v>
      </c>
    </row>
    <row r="150" spans="2:3" ht="24" customHeight="1">
      <c r="B150" s="5" t="s">
        <v>481</v>
      </c>
      <c r="C150" s="6"/>
    </row>
    <row r="151" spans="1:3" ht="24" customHeight="1">
      <c r="A151" s="6" t="s">
        <v>455</v>
      </c>
      <c r="B151" s="6"/>
      <c r="C151" s="6"/>
    </row>
    <row r="152" spans="1:3" s="16" customFormat="1" ht="24" customHeight="1">
      <c r="A152" s="5"/>
      <c r="B152" s="6"/>
      <c r="C152" s="6"/>
    </row>
    <row r="153" spans="1:9" s="278" customFormat="1" ht="24" customHeight="1">
      <c r="A153" s="81" t="s">
        <v>895</v>
      </c>
      <c r="B153" s="82"/>
      <c r="C153" s="82"/>
      <c r="D153" s="82"/>
      <c r="E153" s="82"/>
      <c r="F153" s="82"/>
      <c r="G153" s="82"/>
      <c r="H153" s="82"/>
      <c r="I153" s="83"/>
    </row>
    <row r="154" spans="1:9" s="84" customFormat="1" ht="24" customHeight="1">
      <c r="A154" s="82"/>
      <c r="B154" s="82" t="s">
        <v>482</v>
      </c>
      <c r="C154" s="82"/>
      <c r="E154" s="85"/>
      <c r="F154" s="85"/>
      <c r="G154" s="85"/>
      <c r="H154" s="85"/>
      <c r="I154" s="85"/>
    </row>
    <row r="155" spans="1:9" s="84" customFormat="1" ht="24" customHeight="1">
      <c r="A155" s="82" t="s">
        <v>464</v>
      </c>
      <c r="B155" s="85"/>
      <c r="C155" s="85"/>
      <c r="D155" s="85"/>
      <c r="E155" s="85"/>
      <c r="F155" s="85"/>
      <c r="G155" s="85"/>
      <c r="H155" s="85"/>
      <c r="I155" s="85"/>
    </row>
    <row r="156" spans="1:11" s="6" customFormat="1" ht="24" customHeight="1">
      <c r="A156" s="29" t="s">
        <v>463</v>
      </c>
      <c r="B156" s="80"/>
      <c r="C156" s="80"/>
      <c r="E156" s="44"/>
      <c r="F156" s="80"/>
      <c r="G156" s="44"/>
      <c r="I156" s="44"/>
      <c r="J156" s="80"/>
      <c r="K156" s="44"/>
    </row>
    <row r="157" spans="1:11" s="6" customFormat="1" ht="24" customHeight="1">
      <c r="A157" s="29"/>
      <c r="B157" s="80"/>
      <c r="C157" s="80"/>
      <c r="E157" s="44"/>
      <c r="F157" s="80"/>
      <c r="G157" s="44"/>
      <c r="I157" s="44"/>
      <c r="J157" s="80"/>
      <c r="K157" s="44"/>
    </row>
    <row r="158" spans="1:11" s="14" customFormat="1" ht="25.5" customHeight="1">
      <c r="A158" s="811" t="s">
        <v>221</v>
      </c>
      <c r="B158" s="811"/>
      <c r="C158" s="811"/>
      <c r="D158" s="811"/>
      <c r="E158" s="811"/>
      <c r="F158" s="811"/>
      <c r="G158" s="811"/>
      <c r="H158" s="811"/>
      <c r="I158" s="811"/>
      <c r="J158" s="811"/>
      <c r="K158" s="811"/>
    </row>
    <row r="159" spans="1:11" s="6" customFormat="1" ht="15.75" customHeight="1">
      <c r="A159" s="29"/>
      <c r="B159" s="80"/>
      <c r="C159" s="80"/>
      <c r="E159" s="44"/>
      <c r="F159" s="80"/>
      <c r="G159" s="44"/>
      <c r="I159" s="44"/>
      <c r="J159" s="80"/>
      <c r="K159" s="44"/>
    </row>
    <row r="160" s="16" customFormat="1" ht="29.25" customHeight="1">
      <c r="A160" s="15" t="s">
        <v>896</v>
      </c>
    </row>
    <row r="161" s="16" customFormat="1" ht="29.25" customHeight="1">
      <c r="A161" s="16" t="s">
        <v>897</v>
      </c>
    </row>
    <row r="162" s="16" customFormat="1" ht="29.25" customHeight="1">
      <c r="A162" s="16" t="s">
        <v>10</v>
      </c>
    </row>
    <row r="163" s="16" customFormat="1" ht="29.25" customHeight="1">
      <c r="A163" s="16" t="s">
        <v>898</v>
      </c>
    </row>
    <row r="164" s="16" customFormat="1" ht="29.25" customHeight="1">
      <c r="A164" s="16" t="s">
        <v>137</v>
      </c>
    </row>
    <row r="165" s="16" customFormat="1" ht="29.25" customHeight="1">
      <c r="A165" s="16" t="s">
        <v>12</v>
      </c>
    </row>
    <row r="166" s="16" customFormat="1" ht="29.25" customHeight="1">
      <c r="A166" s="16" t="s">
        <v>1009</v>
      </c>
    </row>
    <row r="167" s="16" customFormat="1" ht="29.25" customHeight="1">
      <c r="A167" s="16" t="s">
        <v>899</v>
      </c>
    </row>
    <row r="168" s="16" customFormat="1" ht="29.25" customHeight="1">
      <c r="A168" s="16" t="s">
        <v>581</v>
      </c>
    </row>
    <row r="169" s="16" customFormat="1" ht="29.25" customHeight="1">
      <c r="A169" s="16" t="s">
        <v>582</v>
      </c>
    </row>
    <row r="170" s="16" customFormat="1" ht="29.25" customHeight="1">
      <c r="A170" s="16" t="s">
        <v>900</v>
      </c>
    </row>
    <row r="171" s="16" customFormat="1" ht="29.25" customHeight="1">
      <c r="A171" s="16" t="s">
        <v>465</v>
      </c>
    </row>
    <row r="172" s="16" customFormat="1" ht="29.25" customHeight="1">
      <c r="A172" s="16" t="s">
        <v>485</v>
      </c>
    </row>
    <row r="173" s="16" customFormat="1" ht="29.25" customHeight="1">
      <c r="A173" s="16" t="s">
        <v>466</v>
      </c>
    </row>
    <row r="174" s="16" customFormat="1" ht="29.25" customHeight="1">
      <c r="C174" s="16" t="s">
        <v>138</v>
      </c>
    </row>
    <row r="175" s="16" customFormat="1" ht="29.25" customHeight="1">
      <c r="A175" s="16" t="s">
        <v>139</v>
      </c>
    </row>
    <row r="176" s="16" customFormat="1" ht="29.25" customHeight="1">
      <c r="A176" s="16" t="s">
        <v>469</v>
      </c>
    </row>
    <row r="177" s="16" customFormat="1" ht="29.25" customHeight="1">
      <c r="A177" s="16" t="s">
        <v>15</v>
      </c>
    </row>
    <row r="178" s="16" customFormat="1" ht="29.25" customHeight="1">
      <c r="C178" s="16" t="s">
        <v>13</v>
      </c>
    </row>
    <row r="179" s="16" customFormat="1" ht="29.25" customHeight="1">
      <c r="A179" s="16" t="s">
        <v>14</v>
      </c>
    </row>
    <row r="180" s="16" customFormat="1" ht="29.25" customHeight="1">
      <c r="A180" s="16" t="s">
        <v>469</v>
      </c>
    </row>
    <row r="181" s="16" customFormat="1" ht="29.25" customHeight="1">
      <c r="A181" s="16" t="s">
        <v>15</v>
      </c>
    </row>
    <row r="182" s="16" customFormat="1" ht="29.25" customHeight="1">
      <c r="A182" s="16" t="s">
        <v>16</v>
      </c>
    </row>
    <row r="183" s="16" customFormat="1" ht="29.25" customHeight="1">
      <c r="A183" s="16" t="s">
        <v>140</v>
      </c>
    </row>
    <row r="184" s="16" customFormat="1" ht="29.25" customHeight="1">
      <c r="A184" s="16" t="s">
        <v>17</v>
      </c>
    </row>
    <row r="185" spans="1:2" s="16" customFormat="1" ht="29.25" customHeight="1">
      <c r="A185" s="580" t="s">
        <v>198</v>
      </c>
      <c r="B185" s="580"/>
    </row>
    <row r="186" spans="1:2" s="16" customFormat="1" ht="29.25" customHeight="1">
      <c r="A186" s="580" t="s">
        <v>199</v>
      </c>
      <c r="B186" s="580"/>
    </row>
    <row r="187" spans="3:11" s="18" customFormat="1" ht="29.25" customHeight="1">
      <c r="C187" s="267"/>
      <c r="G187" s="23"/>
      <c r="H187" s="319"/>
      <c r="I187" s="391"/>
      <c r="J187" s="390"/>
      <c r="K187" s="391"/>
    </row>
    <row r="188" spans="1:11" s="18" customFormat="1" ht="25.5" customHeight="1">
      <c r="A188" s="811" t="s">
        <v>222</v>
      </c>
      <c r="B188" s="811"/>
      <c r="C188" s="811"/>
      <c r="D188" s="811"/>
      <c r="E188" s="811"/>
      <c r="F188" s="811"/>
      <c r="G188" s="811"/>
      <c r="H188" s="811"/>
      <c r="I188" s="811"/>
      <c r="J188" s="811"/>
      <c r="K188" s="811"/>
    </row>
    <row r="189" spans="1:11" s="18" customFormat="1" ht="15" customHeight="1">
      <c r="A189" s="29"/>
      <c r="B189" s="80"/>
      <c r="C189" s="80"/>
      <c r="D189" s="6"/>
      <c r="E189" s="44"/>
      <c r="F189" s="80"/>
      <c r="G189" s="44"/>
      <c r="H189" s="6"/>
      <c r="I189" s="44"/>
      <c r="J189" s="80"/>
      <c r="K189" s="44"/>
    </row>
    <row r="190" spans="1:11" s="18" customFormat="1" ht="27" customHeight="1">
      <c r="A190" s="15" t="s">
        <v>1026</v>
      </c>
      <c r="B190" s="16"/>
      <c r="C190" s="16"/>
      <c r="D190" s="16"/>
      <c r="E190" s="16"/>
      <c r="F190" s="16"/>
      <c r="G190" s="16"/>
      <c r="H190" s="16"/>
      <c r="I190" s="16"/>
      <c r="J190" s="16"/>
      <c r="K190" s="16"/>
    </row>
    <row r="191" s="18" customFormat="1" ht="27" customHeight="1">
      <c r="A191" s="18" t="s">
        <v>141</v>
      </c>
    </row>
    <row r="192" s="18" customFormat="1" ht="27" customHeight="1">
      <c r="A192" s="18" t="s">
        <v>486</v>
      </c>
    </row>
    <row r="193" s="18" customFormat="1" ht="27" customHeight="1">
      <c r="K193" s="653" t="s">
        <v>779</v>
      </c>
    </row>
    <row r="194" spans="2:11" s="18" customFormat="1" ht="27" customHeight="1">
      <c r="B194" s="19" t="s">
        <v>456</v>
      </c>
      <c r="G194" s="20" t="s">
        <v>690</v>
      </c>
      <c r="H194" s="21"/>
      <c r="I194" s="454" t="s">
        <v>1058</v>
      </c>
      <c r="J194" s="22"/>
      <c r="K194" s="454" t="s">
        <v>1059</v>
      </c>
    </row>
    <row r="195" spans="2:11" s="18" customFormat="1" ht="27" customHeight="1">
      <c r="B195" s="266" t="s">
        <v>457</v>
      </c>
      <c r="G195" s="23" t="s">
        <v>742</v>
      </c>
      <c r="H195" s="319"/>
      <c r="I195" s="651">
        <v>83000000</v>
      </c>
      <c r="J195" s="390"/>
      <c r="K195" s="651">
        <v>83000000</v>
      </c>
    </row>
    <row r="196" spans="2:11" s="18" customFormat="1" ht="27" customHeight="1">
      <c r="B196" s="266" t="s">
        <v>458</v>
      </c>
      <c r="G196" s="23" t="s">
        <v>742</v>
      </c>
      <c r="H196" s="319"/>
      <c r="I196" s="651">
        <v>16000000</v>
      </c>
      <c r="J196" s="390"/>
      <c r="K196" s="651">
        <v>16000000</v>
      </c>
    </row>
    <row r="197" s="18" customFormat="1" ht="27" customHeight="1">
      <c r="B197" s="266" t="s">
        <v>180</v>
      </c>
    </row>
    <row r="198" spans="1:11" s="14" customFormat="1" ht="27" customHeight="1">
      <c r="A198" s="18"/>
      <c r="B198" s="266" t="s">
        <v>167</v>
      </c>
      <c r="C198" s="18"/>
      <c r="D198" s="18"/>
      <c r="E198" s="18"/>
      <c r="F198" s="18"/>
      <c r="G198" s="23" t="s">
        <v>742</v>
      </c>
      <c r="H198" s="319"/>
      <c r="I198" s="651">
        <v>12000000</v>
      </c>
      <c r="J198" s="390"/>
      <c r="K198" s="651">
        <v>12000000</v>
      </c>
    </row>
    <row r="199" spans="1:11" s="6" customFormat="1" ht="27" customHeight="1">
      <c r="A199" s="18"/>
      <c r="B199" s="266" t="s">
        <v>459</v>
      </c>
      <c r="C199" s="18"/>
      <c r="D199" s="18"/>
      <c r="E199" s="18"/>
      <c r="F199" s="18"/>
      <c r="G199" s="23" t="s">
        <v>742</v>
      </c>
      <c r="H199" s="319"/>
      <c r="I199" s="652">
        <v>5000000</v>
      </c>
      <c r="J199" s="390"/>
      <c r="K199" s="652">
        <v>5000000</v>
      </c>
    </row>
    <row r="200" spans="1:11" s="16" customFormat="1" ht="27" customHeight="1">
      <c r="A200" s="18"/>
      <c r="B200" s="18"/>
      <c r="C200" s="267" t="s">
        <v>738</v>
      </c>
      <c r="D200" s="18"/>
      <c r="E200" s="18"/>
      <c r="F200" s="18"/>
      <c r="G200" s="23"/>
      <c r="H200" s="319"/>
      <c r="I200" s="768">
        <f>SUM(I195:I199)</f>
        <v>116000000</v>
      </c>
      <c r="J200" s="390"/>
      <c r="K200" s="768">
        <f>SUM(K195:K199)</f>
        <v>116000000</v>
      </c>
    </row>
    <row r="201" spans="2:11" s="18" customFormat="1" ht="27" customHeight="1">
      <c r="B201" s="19" t="s">
        <v>460</v>
      </c>
      <c r="F201" s="23"/>
      <c r="G201" s="20"/>
      <c r="H201" s="21"/>
      <c r="I201" s="454"/>
      <c r="J201" s="22"/>
      <c r="K201" s="454"/>
    </row>
    <row r="202" spans="2:11" s="17" customFormat="1" ht="27" customHeight="1">
      <c r="B202" s="266" t="s">
        <v>461</v>
      </c>
      <c r="G202" s="23" t="s">
        <v>307</v>
      </c>
      <c r="H202" s="320"/>
      <c r="I202" s="651">
        <v>10000000</v>
      </c>
      <c r="J202" s="321"/>
      <c r="K202" s="651">
        <v>10000000</v>
      </c>
    </row>
    <row r="203" spans="2:11" s="17" customFormat="1" ht="27" customHeight="1">
      <c r="B203" s="518" t="s">
        <v>327</v>
      </c>
      <c r="G203" s="48" t="s">
        <v>742</v>
      </c>
      <c r="H203" s="320"/>
      <c r="I203" s="651">
        <v>35500000</v>
      </c>
      <c r="J203" s="321"/>
      <c r="K203" s="651">
        <v>35500000</v>
      </c>
    </row>
    <row r="204" spans="2:11" s="17" customFormat="1" ht="27" customHeight="1">
      <c r="B204" s="518" t="s">
        <v>11</v>
      </c>
      <c r="G204" s="48"/>
      <c r="H204" s="320"/>
      <c r="I204" s="651">
        <v>9810840</v>
      </c>
      <c r="J204" s="321"/>
      <c r="K204" s="651">
        <v>9933960</v>
      </c>
    </row>
    <row r="205" spans="3:11" s="17" customFormat="1" ht="27" customHeight="1">
      <c r="C205" s="267" t="s">
        <v>738</v>
      </c>
      <c r="G205" s="24"/>
      <c r="H205" s="320"/>
      <c r="I205" s="502">
        <f>SUM(I202:I204)</f>
        <v>55310840</v>
      </c>
      <c r="J205" s="322"/>
      <c r="K205" s="502">
        <f>SUM(K202:K204)</f>
        <v>55433960</v>
      </c>
    </row>
    <row r="206" spans="2:11" s="17" customFormat="1" ht="27" customHeight="1" thickBot="1">
      <c r="B206" s="18" t="s">
        <v>795</v>
      </c>
      <c r="G206" s="24"/>
      <c r="H206" s="320"/>
      <c r="I206" s="503">
        <f>+I205+I200</f>
        <v>171310840</v>
      </c>
      <c r="J206" s="321"/>
      <c r="K206" s="503">
        <f>+K205+K200</f>
        <v>171433960</v>
      </c>
    </row>
    <row r="207" ht="27" customHeight="1" thickTop="1"/>
    <row r="208" spans="1:7" ht="27" customHeight="1">
      <c r="A208" s="17"/>
      <c r="B208" s="18" t="s">
        <v>142</v>
      </c>
      <c r="C208" s="17"/>
      <c r="D208" s="17"/>
      <c r="E208" s="17"/>
      <c r="F208" s="17"/>
      <c r="G208" s="17"/>
    </row>
    <row r="209" spans="1:7" ht="27" customHeight="1">
      <c r="A209" s="18" t="s">
        <v>143</v>
      </c>
      <c r="B209" s="18"/>
      <c r="C209" s="18"/>
      <c r="D209" s="18"/>
      <c r="E209" s="18"/>
      <c r="F209" s="18"/>
      <c r="G209" s="18"/>
    </row>
    <row r="210" spans="1:7" ht="27" customHeight="1">
      <c r="A210" s="18"/>
      <c r="B210" s="16" t="s">
        <v>489</v>
      </c>
      <c r="C210" s="16"/>
      <c r="D210" s="18"/>
      <c r="E210" s="18"/>
      <c r="F210" s="18"/>
      <c r="G210" s="18"/>
    </row>
    <row r="211" spans="1:7" ht="27" customHeight="1">
      <c r="A211" s="16" t="s">
        <v>487</v>
      </c>
      <c r="B211" s="16"/>
      <c r="C211" s="16"/>
      <c r="D211" s="18"/>
      <c r="E211" s="18"/>
      <c r="F211" s="18"/>
      <c r="G211" s="18"/>
    </row>
    <row r="212" spans="1:7" ht="27" customHeight="1">
      <c r="A212" s="16" t="s">
        <v>503</v>
      </c>
      <c r="B212" s="16"/>
      <c r="C212" s="16"/>
      <c r="D212" s="18"/>
      <c r="E212" s="18"/>
      <c r="F212" s="18"/>
      <c r="G212" s="18"/>
    </row>
    <row r="213" spans="1:7" ht="27" customHeight="1">
      <c r="A213" s="16"/>
      <c r="B213" s="16"/>
      <c r="C213" s="16"/>
      <c r="D213" s="18"/>
      <c r="E213" s="18"/>
      <c r="F213" s="18"/>
      <c r="G213" s="18"/>
    </row>
    <row r="214" spans="2:7" ht="27" customHeight="1">
      <c r="B214" s="18" t="s">
        <v>488</v>
      </c>
      <c r="C214" s="17"/>
      <c r="D214" s="25"/>
      <c r="E214" s="25"/>
      <c r="F214" s="25"/>
      <c r="G214" s="25"/>
    </row>
    <row r="215" spans="2:6" ht="27" customHeight="1">
      <c r="B215" s="178" t="s">
        <v>514</v>
      </c>
      <c r="C215" s="17"/>
      <c r="D215" s="25"/>
      <c r="E215" s="25"/>
      <c r="F215" s="25"/>
    </row>
    <row r="216" spans="2:6" ht="27" customHeight="1">
      <c r="B216" s="18" t="s">
        <v>515</v>
      </c>
      <c r="C216" s="25"/>
      <c r="D216" s="25"/>
      <c r="E216" s="25"/>
      <c r="F216" s="25"/>
    </row>
    <row r="217" spans="2:6" ht="27" customHeight="1">
      <c r="B217" s="18" t="s">
        <v>516</v>
      </c>
      <c r="C217" s="25"/>
      <c r="D217" s="25"/>
      <c r="E217" s="25"/>
      <c r="F217" s="25"/>
    </row>
    <row r="218" ht="27" customHeight="1">
      <c r="B218" s="25" t="s">
        <v>517</v>
      </c>
    </row>
    <row r="219" ht="27" customHeight="1">
      <c r="B219" s="25" t="s">
        <v>518</v>
      </c>
    </row>
    <row r="220" ht="27" customHeight="1">
      <c r="B220" s="25" t="s">
        <v>519</v>
      </c>
    </row>
  </sheetData>
  <sheetProtection/>
  <mergeCells count="7">
    <mergeCell ref="A158:K158"/>
    <mergeCell ref="A188:K188"/>
    <mergeCell ref="A1:K1"/>
    <mergeCell ref="A36:K36"/>
    <mergeCell ref="A68:K68"/>
    <mergeCell ref="A126:K126"/>
    <mergeCell ref="A98:K98"/>
  </mergeCells>
  <printOptions/>
  <pageMargins left="0.5905511811023623" right="0.1968503937007874" top="0.6299212598425197" bottom="0.4724409448818898" header="0.2362204724409449" footer="0.2362204724409449"/>
  <pageSetup horizontalDpi="600" verticalDpi="600" orientation="portrait" paperSize="9" scale="80" r:id="rId1"/>
  <rowBreaks count="6" manualBreakCount="6">
    <brk id="35" max="10" man="1"/>
    <brk id="67" max="255" man="1"/>
    <brk id="97" max="10" man="1"/>
    <brk id="125" max="10" man="1"/>
    <brk id="157" max="10" man="1"/>
    <brk id="18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owner</cp:lastModifiedBy>
  <cp:lastPrinted>2015-05-15T11:11:44Z</cp:lastPrinted>
  <dcterms:created xsi:type="dcterms:W3CDTF">2003-02-08T06:45:22Z</dcterms:created>
  <dcterms:modified xsi:type="dcterms:W3CDTF">2015-05-15T11:34:44Z</dcterms:modified>
  <cp:category/>
  <cp:version/>
  <cp:contentType/>
  <cp:contentStatus/>
</cp:coreProperties>
</file>