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5" tabRatio="828" activeTab="13"/>
  </bookViews>
  <sheets>
    <sheet name="Note P1-4" sheetId="1" r:id="rId1"/>
    <sheet name="Note P-5" sheetId="2" r:id="rId2"/>
    <sheet name="Note P6" sheetId="3" r:id="rId3"/>
    <sheet name="P7" sheetId="4" r:id="rId4"/>
    <sheet name="P8" sheetId="5" r:id="rId5"/>
    <sheet name="P9-13" sheetId="6" r:id="rId6"/>
    <sheet name="P14-15" sheetId="7" r:id="rId7"/>
    <sheet name="P16-18" sheetId="8" r:id="rId8"/>
    <sheet name="P19" sheetId="9" r:id="rId9"/>
    <sheet name="P20-26" sheetId="10" r:id="rId10"/>
    <sheet name="P27-31" sheetId="11" r:id="rId11"/>
    <sheet name=" P32" sheetId="12" r:id="rId12"/>
    <sheet name="P33" sheetId="13" r:id="rId13"/>
    <sheet name="P34-35" sheetId="14" r:id="rId14"/>
  </sheets>
  <definedNames>
    <definedName name="_GoBack" localSheetId="0">'Note P1-4'!#REF!</definedName>
    <definedName name="_GoBack" localSheetId="1">'Note P-5'!#REF!</definedName>
    <definedName name="_GoBack" localSheetId="2">'Note P6'!#REF!</definedName>
    <definedName name="_xlnm.Print_Area" localSheetId="11">' P32'!$A$1:$X$28</definedName>
    <definedName name="_xlnm.Print_Area" localSheetId="2">'Note P6'!$A$1:$J$46</definedName>
    <definedName name="_xlnm.Print_Area" localSheetId="6">'P14-15'!$A$1:$M$69</definedName>
    <definedName name="_xlnm.Print_Area" localSheetId="9">'P20-26'!$A$1:$K$283</definedName>
    <definedName name="_xlnm.Print_Area" localSheetId="10">'P27-31'!$A$1:$K$209</definedName>
    <definedName name="_xlnm.Print_Area" localSheetId="3">'P7'!$A$1:$X$45</definedName>
  </definedNames>
  <calcPr fullCalcOnLoad="1"/>
</workbook>
</file>

<file path=xl/sharedStrings.xml><?xml version="1.0" encoding="utf-8"?>
<sst xmlns="http://schemas.openxmlformats.org/spreadsheetml/2006/main" count="1918" uniqueCount="1080">
  <si>
    <t>เงินให้กู้ยืมระยะสั้นแก่กิจการที่เกี่ยวข้องกัน  ณ วันที่  30 มิถุนายน 2558 และวันที่ 31 ธันวาคม 2557 มีดังนี้</t>
  </si>
  <si>
    <t>30 มิถุนายน</t>
  </si>
  <si>
    <t xml:space="preserve">       12.1  อสังหาริมทรัพย์เพื่อการลงทุน - ที่ดินอื่น ที่แสดงไว้ในงบการเงิน ณ วันที่ 30 มิถุนายน 2558 และวันที่ 31 ธันวาคม 2557  มีรายละเอียดดังนี้</t>
  </si>
  <si>
    <t>ณ วันที่ 30 มิถุนายน 2558</t>
  </si>
  <si>
    <t xml:space="preserve">       12.2  อสังหาริมทรัพย์เพื่อการลงทุน - ให้เช่า ที่แสดงไว้ในงบการเงิน ณ วันที่ 30 มิถุนายน 2558 และวันที่ 31 ธันวาคม 2557 ประกอบด้วย</t>
  </si>
  <si>
    <t xml:space="preserve">          ณ วันที่  30 มิถุนายน 2558</t>
  </si>
  <si>
    <t xml:space="preserve">               (ปี 2557 จำนวน 10.57 ล้านบาท  และ 19.92  ล้านบาท ตามลำดับ)</t>
  </si>
  <si>
    <t xml:space="preserve">              จำนวนที่รับรู้ในงบกำไรขาดทุนเบ็ดเสร็จของบริษัทฯ จากอสังหาริมทรัพย์เพื่อการลงทุนสำหรับงวด 3 เดือน และ 6 เดือน สิ้นสุดวันที่ </t>
  </si>
  <si>
    <t xml:space="preserve">         30 มิถุนายน 2558 และ 2557  ที่สำคัญมีดังนี้</t>
  </si>
  <si>
    <t>งบการเงินที่แสดงเงินลงทุนตามวิธีส่วนได้เสียและงบการเงินเฉพาะกิจการ</t>
  </si>
  <si>
    <t>สำหรับงวด 6 เดือน</t>
  </si>
  <si>
    <t>30 มิถุนายน 2557</t>
  </si>
  <si>
    <t xml:space="preserve">               ที่ดิน อาคารและอุปกรณ์ ที่แสดงไว้ในงบการเงิน ณ วันที่ 30 มิถุนายน 2558 และวันที่ 31 ธันวาคม 2557  ประกอบด้วย</t>
  </si>
  <si>
    <t xml:space="preserve">          ณ วันที่  30  มิถุนายน 2558</t>
  </si>
  <si>
    <t xml:space="preserve">     ณ วันที่ 30 มิถุนายน 2558</t>
  </si>
  <si>
    <t>30 มิถุนายน 2558</t>
  </si>
  <si>
    <t>ภาระผูกพันผลประโยชน์พนักงาน ณ วันที่ 30 มิถุนายน 2558</t>
  </si>
  <si>
    <t xml:space="preserve">      4.08 ล้านบาท  ตามลำดับ</t>
  </si>
  <si>
    <t xml:space="preserve">    บริษัทฯ   และพนักงานร่วมกันจัดตั้งกองทุนสำรองเลี้ยงชีพตาม   พรบ.   กองทุนสำรองเลี้ยงชีพ   พ.ศ.  2530    โดยจัดตั้ง  </t>
  </si>
  <si>
    <t>18. เงินปันผล</t>
  </si>
  <si>
    <t xml:space="preserve">               สำหรับปี 2556 ในอัตรา 0.23 บาทต่อหุ้น  จำนวน 494,034,300 หุ้น จำนวนเงินรวม 113,627,889.00 บาท  ซึ่งได้จ่ายให้ผู้ถือหุ้น</t>
  </si>
  <si>
    <t xml:space="preserve">               เรียบร้อยแล้ว เมื่อวันที่  19 พฤษภาคม 2557</t>
  </si>
  <si>
    <t xml:space="preserve">      18.2  ตามมติที่ประชุมสามัญผู้ถือหุ้น  ครั้งที่  43 ประจำปี 2557  เมื่อวันที่ 21 เมษายน 2557  อนุมัติให้จ่ายเงินปันผลจากการดำเนินงาน</t>
  </si>
  <si>
    <t>19. กองทุนสำรองเลี้ยงชีพ</t>
  </si>
  <si>
    <t>20. สำรองตามกฎหมาย</t>
  </si>
  <si>
    <t xml:space="preserve">    ณ  วันที่ 30 มิถุนายน 2558  และวันที่ 31 ธันวาคม  2557 บริษัทฯ  มีเงินสำรองตามกฎหมาย จำนวน 80 ล้านบาท ซึ่งเท่ากับ </t>
  </si>
  <si>
    <t>21. สำรองทั่วไป</t>
  </si>
  <si>
    <t xml:space="preserve">      และบริษัทฯ   จ่ายสมทบส่วนหนึ่งและจ่ายให้พนักงานในกรณีที่ออกจากงานตามระเบียบการที่กำหนด   สำหรับงวด  6  เดือน  </t>
  </si>
  <si>
    <t xml:space="preserve">   ณ วันที่ 30 มิถุนายน 2558 และวันที่ 31 ธันวาคม 2557  บริษัทฯ ได้จัดสรรกำไรส่วนหนึ่งไว้เป็นเงินสำรองทั่วไป  จำนวน </t>
  </si>
  <si>
    <t>22. ภาษีเงินได้</t>
  </si>
  <si>
    <t>ค่าใช้จ่ายภาษีเงินได้สำหรับ 6 เดือน สิ้นสุดวันที่ 30 มิถุนายน 2558 และ 2557  สรุปได้ดังนี้</t>
  </si>
  <si>
    <t xml:space="preserve">    ค่าใช้จ่ายเกี่ยวกับอาคารสถานที่  </t>
  </si>
  <si>
    <t>และอุปกรณ์</t>
  </si>
  <si>
    <t>23. ค่าใช้จ่ายตามลักษณะ</t>
  </si>
  <si>
    <t>24. การบริหารการจัดการทุน</t>
  </si>
  <si>
    <t xml:space="preserve">25. ค่าตอบแทนกรรมการ </t>
  </si>
  <si>
    <t>26. ค่าตอบแทนผู้บริหาร</t>
  </si>
  <si>
    <t>27. ภาระผูกพันและหนี้สินที่อาจเกิดขึ้นในภายหน้า</t>
  </si>
  <si>
    <t xml:space="preserve">       27.1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วันที่  </t>
  </si>
  <si>
    <t xml:space="preserve">               30 มิถุนายน 2558 และวันที่  31 ธันวาคม  2557  ดังนี้ </t>
  </si>
  <si>
    <t xml:space="preserve">               27.1.1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</si>
  <si>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>27. ภาระผูกพันและหนี้สินที่อาจเกิดขึ้นในภายหน้า (ต่อ)</t>
  </si>
  <si>
    <t xml:space="preserve">               27.1.2  บริษัทฯ ทำสัญญาใช้เครื่องหมายการค้ากับบริษัทในต่างประเทศ สำหรับสินค้าอุปโภคบริโภคซึ่งเป็นสัญญาต่างตอบแทน</t>
  </si>
  <si>
    <t xml:space="preserve">               27.1.3  บริษัทฯ   ได้ทำสัญญาในการซื้อกระแสไฟฟ้าจากบริษัทในเครือแห่งหนึ่งเป็นระยะเวลา   15   ปี    เพื่อจำหน่ายแก่</t>
  </si>
  <si>
    <t xml:space="preserve">       27.2  ณ วันที่ 30 มิถุนายน 2558 และวันที่ 31 ธันวาคม 2557  บริษัทฯ มีภาระผูกพันจากสัญญาก่อสร้างภายในสวนอุตสาหกรรมเครือสหพัฒน์  </t>
  </si>
  <si>
    <t xml:space="preserve">       27.3  ณ วันที่ 30 มิถุนายน 2558 และวันที่ 31 ธันวาคม 2557  บริษัทฯ มีวงเงินสำหรับการใช้จ่ายเงินตราต่างประเทศกับธนาคารพาณิชย์ </t>
  </si>
  <si>
    <t xml:space="preserve">    รายการบัญชีกับกิจการที่เกี่ยวข้องกันที่เป็นสาระสำคัญ สิ้นสุดวันที่ 30 มิถุนายน 2558 และวันที่ 31 ธันวาคม 2557 มีดังนี้</t>
  </si>
  <si>
    <t>28. รายการบัญชีกับกิจการที่เกี่ยวข้องกัน</t>
  </si>
  <si>
    <t>28. รายการบัญชีกับกิจการที่เกี่ยวข้องกัน (ต่อ)</t>
  </si>
  <si>
    <t xml:space="preserve">สำหรับงวด 6 เดือน สิ้นสุดวันที่ 30 มิถุนายน 2558  และ 2557  รายได้ค่าไฟฟ้าและค่าไอน้ำเป็นรายได้ที่รับจากกิจการที่เกี่ยวข้องกัน จำนวน </t>
  </si>
  <si>
    <t xml:space="preserve">          และ 953.06  ล้านบาท ตามลำดับ</t>
  </si>
  <si>
    <t>- 30 -</t>
  </si>
  <si>
    <t>- 31 -</t>
  </si>
  <si>
    <t xml:space="preserve">   รายการซื้ออสังหาริมทรัพย์</t>
  </si>
  <si>
    <t xml:space="preserve">รายการซื้อสินทรัพย์ถาวรกับบุคคลและกิจการที่เกี่ยวข้องกัน สำหรับงวด 3 เดือน และ 6 เดือน สิ้นสุดวันที่ 30 มิถุนายน 2558 และ 2557 </t>
  </si>
  <si>
    <t xml:space="preserve">           มีดังนี้</t>
  </si>
  <si>
    <t>29.  การเสนอข้อมูลทางการเงินจำแนกตามส่วนงาน</t>
  </si>
  <si>
    <t xml:space="preserve">        29.1  ข้อมูลทางการเงินจำแนกตามส่วนงาน ในงบการเงินที่แสดงเงินลงทุนตามวิธีส่วนได้เสีย สำหรับงวด 6 เดือน  สิ้นสุดวันที่ 30 มิถุนายน 2558 และ 2557  ดังนี้</t>
  </si>
  <si>
    <t>29.  การเสนอข้อมูลทางการเงินจำแนกตามส่วนงาน (ต่อ)</t>
  </si>
  <si>
    <t xml:space="preserve">        29.2  ข้อมูลทางการเงินจำแนกตามส่วนงาน ในงบการเงินเฉพาะกิจการ สำหรับงวด 6 เดือน สิ้นสุดวันที่ 30 มิถุนายน 2558 และ 2557  ดังนี้</t>
  </si>
  <si>
    <t xml:space="preserve"> - 32 -</t>
  </si>
  <si>
    <t xml:space="preserve"> - 33-</t>
  </si>
  <si>
    <t>30. การเปิดเผยข้อมูลเกี่ยวกับเครื่องมือทางการเงิน</t>
  </si>
  <si>
    <t xml:space="preserve">      30.1  นโยบายการบัญชี</t>
  </si>
  <si>
    <t xml:space="preserve">      30.2  การบริหารความเสี่ยง</t>
  </si>
  <si>
    <t xml:space="preserve">      30.3  ความเสี่ยงเกี่ยวกับอัตราดอกเบี้ย</t>
  </si>
  <si>
    <t xml:space="preserve">      30.4  ความเสี่ยงด้านสินเชื่อ</t>
  </si>
  <si>
    <t xml:space="preserve">      30.5  ความเสี่ยงจากอัตราแลกเปลี่ยน</t>
  </si>
  <si>
    <t xml:space="preserve">      30.6  ราคายุติธรรมของเครื่องมือทางการเงิน</t>
  </si>
  <si>
    <t>- 34 -</t>
  </si>
  <si>
    <t xml:space="preserve">         ตามลำดับ (ปี 2557 จำนวน 380,324.27 บาท และ จำนวน 769,636.44 บาท ตามลำดับ)</t>
  </si>
  <si>
    <t xml:space="preserve">       ค่าใช้จ่าย (ต่อ)</t>
  </si>
  <si>
    <t xml:space="preserve">     บริษัทฯ มีทรัพย์สินถาวรตัดค่าเสื่อมราคาครบถ้วนแล้ว  แต่ยังมีการใช้งาน ณ วันที่  31 ธันวาคม 2557 ราคาทุน 424.62 ล้านบาท</t>
  </si>
  <si>
    <t>A,B,D,E</t>
  </si>
  <si>
    <t xml:space="preserve">บริษัท ไทเกอร์ ดิสทริบิวชั่น แอนด์ </t>
  </si>
  <si>
    <t xml:space="preserve">        โลจิสติกส์ จำกัด</t>
  </si>
  <si>
    <t xml:space="preserve">          ณ วันที่ 30 มิถุนายน 2558 มูลค่ายุติธรรมของอสังหาริมทรัพย์เพื่อการลงทุน - ที่ดินอื่น ซึ่งประเมินโดยผู้ประเมินอิสระ มีมูลค่า 666.22 ล้านบาท </t>
  </si>
  <si>
    <t xml:space="preserve">               ค่าเสื่อมราคา สำหรับงวด 3  เดือน และ 6 เดือน  สิ้นสุดวันที่ 30 มิถุนายน 2558  จำนวน 11.51 ล้านบาท  และ 22.61  ล้านบาท ตามลำดับ </t>
  </si>
  <si>
    <r>
      <t xml:space="preserve">       </t>
    </r>
    <r>
      <rPr>
        <sz val="16"/>
        <color indexed="8"/>
        <rFont val="AngsanaUPC"/>
        <family val="1"/>
      </rPr>
      <t xml:space="preserve">        ณ วันที่ 30 มิถุนายน 2558 มูลค่ายุติธรรมของอสังหาริมทรัพย์เพื่อการลงทุน - ให้เช่า ซึ่งประเมินโดยผู้ประเมินอิสระ </t>
    </r>
    <r>
      <rPr>
        <sz val="16"/>
        <color indexed="8"/>
        <rFont val="AngsanaUPC"/>
        <family val="1"/>
      </rPr>
      <t xml:space="preserve">มีมูลค่า 1,797.45 ล้านบาท </t>
    </r>
  </si>
  <si>
    <t xml:space="preserve">     ค่าเสื่อมราคาสำหรับงวด 3 เดือน และ 6 เดือน สิ้นสุดวันที่ 30 มิถุนายน 2558  จำนวน 30.72 ล้านบาท และ 61.21 ล้านบาท ตามลำดับ (ปี 2557  จำนวน 25.90 ล้านบาท และ 49.86 ล้านบาท ตามลำดับ)</t>
  </si>
  <si>
    <t xml:space="preserve">    ค่าใช้จ่ายตัดจ่ายสำหรับงวด 3 เดือน และ 6 เดือน สิ้นสุดวันที่ 30 มิถุนายน 2558 จำนวน 421,168.50 บาท  และ จำนวน 855,418.03 บาท</t>
  </si>
  <si>
    <t xml:space="preserve">    ณ  วันที่  30 มิถุนายน 2558 และวันที่ 31 ธันวาคม  2557  บริษัทฯ  มีวงเงินเบิกเกินบัญชีกับธนาคาร 9 แห่ง  จำนวนเงิน 180 ล้านบาท</t>
  </si>
  <si>
    <t xml:space="preserve">    ณ วันที่ 30 มิถุนายน 2558 และ วันที่ 31 ธันวาคม 2557 บริษัทฯ  มีวงเงินกู้ยืมจากธนาคารและสถาบันการเงินในประเทศ  5  แห่ง  </t>
  </si>
  <si>
    <t xml:space="preserve">        จำนวนเงิน  1,650  ล้านบาท   และ วงเงินกู้ยืมจากสถาบันการเงินต่างประเทศ  3 แห่ง จำนวนเงิน  790  ล้านบาท  อัตราดอกเบี้ยร้อยละ </t>
  </si>
  <si>
    <t xml:space="preserve">         1.80 - 2.15 ต่อปี  ( ณ วันที่ 31 ธันวาคม 2557 อัตราดอกเบี้ยร้อยละ 2.35 - 3.33 ต่อปี) </t>
  </si>
  <si>
    <t xml:space="preserve">    จำนวนที่รับรู้ในงบกำไรขาดทุนเบ็ดเสร็จสำหรับภาระผูกพันผลประโยชน์พนักงาน มีดังนี้</t>
  </si>
  <si>
    <t xml:space="preserve">    ต้นทุนบริการปัจจุบัน</t>
  </si>
  <si>
    <t xml:space="preserve">    ต้นทุนดอกเบี้ย</t>
  </si>
  <si>
    <t xml:space="preserve">    รวม</t>
  </si>
  <si>
    <t xml:space="preserve">      18.1  ตามมติที่ประชุมสามัญผู้ถือหุ้น  ครั้งที่  44 ประจำปี 2558  เมื่อวันที่ 27 เมษายน 2558  อนุมัติให้จ่ายเงินปันผลจากการดำเนินงาน</t>
  </si>
  <si>
    <t xml:space="preserve">               สำหรับปี 2557 ในอัตรา 0.23 บาทต่อหุ้น  จำนวน 494,034,300 หุ้น จำนวนเงินรวม 113,627,889.00 บาท  ซึ่งได้จ่ายให้ผู้ถือหุ้น</t>
  </si>
  <si>
    <t xml:space="preserve">               เรียบร้อยแล้ว เมื่อวันที่  25 พฤษภาคม 2558</t>
  </si>
  <si>
    <t xml:space="preserve">    ค่าตอบแทนผู้บริหาร</t>
  </si>
  <si>
    <t xml:space="preserve">    ค่าตอบแทนกรรมการ</t>
  </si>
  <si>
    <t xml:space="preserve">    ผลประโยชน์ระยะสั้น</t>
  </si>
  <si>
    <t xml:space="preserve">    ผลประโยชน์ระยะยาว</t>
  </si>
  <si>
    <t xml:space="preserve">                           คู่สัญญาต้องปฏิบัติตามเงื่อนไขของสัญญาตามอัตราที่ตกลงต่อยอดขาย </t>
  </si>
  <si>
    <t xml:space="preserve">                           จำนวนเงิน  5,758,600.00  บาท   และจำนวนเงิน  5,438,600.00  บาท   ตามลำดับ   และค้ำประกันการใช้น้ำดิบกับ</t>
  </si>
  <si>
    <t xml:space="preserve">                           บริษัท  จัดการและ พัฒนาทรัพยากรน้ำภาคตะวันออก  จำกัด (มหาชน)  จำนวนเงิน  1,420,000.00  บาท  และ</t>
  </si>
  <si>
    <t xml:space="preserve">                           1,900,000.00  บาท  ตามลำดับ </t>
  </si>
  <si>
    <r>
      <t xml:space="preserve">                                       ณ  วันที่  30  มิถุนายน 2558    มีผู้ใช้กระแสไฟฟ้า  จำนวน  64  ราย  โดยจำนวน</t>
    </r>
    <r>
      <rPr>
        <sz val="16"/>
        <color indexed="8"/>
        <rFont val="AngsanaUPC"/>
        <family val="1"/>
      </rPr>
      <t xml:space="preserve">  53  ร</t>
    </r>
    <r>
      <rPr>
        <sz val="16"/>
        <color indexed="8"/>
        <rFont val="AngsanaUPC"/>
        <family val="1"/>
      </rPr>
      <t>าย   ให้ธนาคารพาณิชย์</t>
    </r>
  </si>
  <si>
    <t xml:space="preserve">                           เป็นผู้ค้ำประกันการใช้กระแสไฟฟ้าต่อบริษัทฯ จำนวน  185,185,300.00  บาท จำนวน  6  ราย ได้ค้ำประกันด้วยเงินสด  </t>
  </si>
  <si>
    <t xml:space="preserve">                           จำนวน 1,022,000.00 บาท จำนวน 1 ราย ค้ำประกันด้วยพันธบัตรธนาคารแห่งประเทศไทย จำนวน 6,220,000.00 บาท</t>
  </si>
  <si>
    <t xml:space="preserve">                           และส่วนที่เหลืออีก 4 ราย ค้ำประกันโดยธนาคารพาณิชย์และเงินสด จำนวน 12,070,044.00 บาท</t>
  </si>
  <si>
    <t xml:space="preserve">               โดยมีสัญญาก่อสร้างจำนวน  6  สัญญา และ 3 สัญญา เป็นจำนวนคงเหลือตามสัญญา  25.63 ล้านบาท และ 4.36 ล้านบาท  ตามลำดับ </t>
  </si>
  <si>
    <t xml:space="preserve">                2  แห่ง  จำนวน  13,000,000  USD</t>
  </si>
  <si>
    <t xml:space="preserve">       27.5  บริษัทฯ     มีวงเงินค้ำประกันที่ทำกับธนาคาร    สถาบันการเงินและบริษัทต่าง   ๆ   ให้กับกิจการที่เกี่ยวข้องกันที่แสดงไว้ใน</t>
  </si>
  <si>
    <t xml:space="preserve">          765.27 ล้านบาท  และ  822.62  ล้านบาท  และรับจากบริษัทอื่น  จำนวน 98.57 ล้านบาท  และ  130.44  ล้านบาท รวมเป็นเงิน  863.64 ล้านบาท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</si>
  <si>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13 สิงหาคม 2558</t>
  </si>
  <si>
    <t xml:space="preserve">               รายละเอียดของนโยบายการบัญชีที่สำคัญ   วิธีการใช้ซึ่งรวมถึงเกณฑ์ในการรับรู้และวัดมูลค่าที่เกี่ยวกับสินทรัพย์  และ</t>
  </si>
  <si>
    <t xml:space="preserve">      สิ้นสุดวันที่  30  มิถุนายน  2558  และ  2557   บริษัทฯ  จ่ายเงินสมทบกองทุนสำรองเลี้ยงชีพจำนวน 4.62  ล้านบาท  และ </t>
  </si>
  <si>
    <t xml:space="preserve">     บมจ. ซิงเกอร์ประเทศไทย</t>
  </si>
  <si>
    <t xml:space="preserve">     บจ. โมบาย โลจิสติกส์</t>
  </si>
  <si>
    <t>สำหรับงวด  6  เดือน สิ้นสุดวันที่ 30 มิถุนายน 2558</t>
  </si>
  <si>
    <t>ณ วันที่  30 มิถุนายน  2558  บริษัทฯ มีเงินให้กู้ยืมแก่บริษัทเกี่ยวข้องกัน อัตราดอกเบี้ยร้อยละ MLR ต่อปี โดยไม่มีหลักประกัน</t>
  </si>
  <si>
    <t xml:space="preserve">       (ลงชื่อ)………………………………………………………………………………………..กรรมการตามอำนาจ</t>
  </si>
  <si>
    <t xml:space="preserve">         (ลงชื่อ)……………………………………..………………………………….กรรมการตามอำนาจ</t>
  </si>
  <si>
    <t xml:space="preserve">    (ลงชื่อ)……………………………………………………………………….กรรมการตามอำนาจ</t>
  </si>
  <si>
    <t>- 25 -</t>
  </si>
  <si>
    <t xml:space="preserve"> ค่าตอบแทนกรรมการและผู้บริหาร สำหรับงวด 3 เดือน และ 6 เดือน สิ้นสุดวันที่ 30 มิถุนายน 2558 และ 2557 มีดังนี้</t>
  </si>
  <si>
    <t xml:space="preserve">      เช่นเดียวกับบริษัท ซึ่งบริษัทฯ ไม่สามารถปรับปรุงผลกระทบต่อเงินลงทุนในบริษัทร่วมได้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  </t>
  </si>
  <si>
    <t>ณ วันที่ 30 มิถุนายน 2558  บริษัทฯ บันทึกเงินลงทุนในบริษัทร่วม  20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2,908.47 ล้านบาท คิดเป็นร้อยละ 12.95 ของยอดรวมสินทรัพย์ และมีส่วนแบ่งกำไรสำหรับงวด 3 เดือน และ 6 เดือน</t>
  </si>
  <si>
    <t xml:space="preserve">      สิ้นสุดวันที่ 30 มิถุนายน 2558  จากเงินลงทุนดังกล่าวจำนวน 39.07 ล้านบาท และ 90.40 ล้านบาท คิดเป็นร้อยละ 10.22 และ 14.32 ของกำไรสุทธิ นอกจากนี้บริษัทร่วมทั้งหมด จำนวน 20 แห่ง ที่เป็นกิจการไม่ได้มีส่วนได้เสียสาธารณะ ไม่ได้จัดทำรายงานทางการเงินโดยใช้มาตรฐานการรายงานทางการเงินทุกฉบับ </t>
  </si>
  <si>
    <t xml:space="preserve">       27.4  ณ วันที่ 30 มิถุนายน 2558 บริษัทฯ มีคดีถูกฟ้องร้องจากบุคคลธรรมดารายหนึ่งที่อ้างกรรมสิทธิ์ในที่ดิน จำนวน 2 แปลง ในตำบลนนทรี</t>
  </si>
  <si>
    <t xml:space="preserve">                อำเภอกบินทร์บุรี  จังหวัดปราจีนบุรี   มีเนื้อที่รวม   48 ไร่   115 ตารางวา  โดยมีราคาทุนทรัพย์ตามคำให้การโดยประมาณ 4.2 ล้านบาท  </t>
  </si>
  <si>
    <r>
      <t xml:space="preserve">                ซึ่งที่ดินบางส่วนมีการขายและ</t>
    </r>
    <r>
      <rPr>
        <sz val="16"/>
        <rFont val="AngsanaUPC"/>
        <family val="1"/>
      </rPr>
      <t>โอนกรรมสิทธิ์ให้แก่บุคคลอื่นไปแล้ว และการดำเนินคดีดังกล่าวอยู่ในระหว่างพิจารณา</t>
    </r>
  </si>
  <si>
    <t>31. การวัดมูลค่ายุติธรรม</t>
  </si>
  <si>
    <t>ระดับ 2</t>
  </si>
  <si>
    <t>ระดับ 3</t>
  </si>
  <si>
    <t>(หน่วย: บาท)</t>
  </si>
  <si>
    <t>ระดับ 1</t>
  </si>
  <si>
    <t>ในระหว่างงวดปัจจุบัน ไม่มีการโอนรายการระหว่างลำดับชั้นของมูลค่ายุติธรรม</t>
  </si>
  <si>
    <t xml:space="preserve">       สินทรัพย์ที่วัดมูลค่าด้วยมูลค่ายุติธรรม</t>
  </si>
  <si>
    <t xml:space="preserve">             เงินลงทุนในหลักทรัพย์เผื่อขาย :</t>
  </si>
  <si>
    <t>เงินลงทุนในกิจการที่เกี่ยวข้องกัน</t>
  </si>
  <si>
    <t>เงินลงทุนระยะยาวอื่น</t>
  </si>
  <si>
    <t>- 35 -</t>
  </si>
  <si>
    <t>31. การวัดมูลค่ายุติธรรม (ต่อ)</t>
  </si>
  <si>
    <t>32. การอนุมัติงบการเงินระหว่างกาล</t>
  </si>
  <si>
    <t>บริษัทฯ ใช้วิธีราคาตลาดในการวัดมูลค่ายุติธรรมของสินทรัพย์และหนี้สินซึ่งมาตรฐานการรายงานทางการเงิน</t>
  </si>
  <si>
    <t xml:space="preserve">       ที่เกี่ยวข้องกำหนดให้ต้องวัดมูลค่าด้วยมูลค่ายุติธรรม  ยกเว้นในกรณีที่ไม่มีตลาดที่มีสภาพคล่อง หรือไม่สามารถหาราคา</t>
  </si>
  <si>
    <t xml:space="preserve">       เสนอซื้อขายในตลาดที่มีสภาพคล่องได้  บริษัทฯจะใช้วิธีราคาทุนหรือวิธีรายได้ในการวัดมูลค่ายุติธรรมของสินทรัพย์</t>
  </si>
  <si>
    <r>
      <t xml:space="preserve">       </t>
    </r>
    <r>
      <rPr>
        <u val="single"/>
        <sz val="16"/>
        <rFont val="AngsanaUPC"/>
        <family val="1"/>
      </rPr>
      <t>ลำดับชั้นของมูลค่ายุติธรรม</t>
    </r>
  </si>
  <si>
    <t>ในการนำเทคนิคการวัดมูลค่ายุติธรรมข้างต้นมาใช้ กิจการต้องใช้ข้อมูลที่สามารถสังเกตได้ที่เกี่ยวข้องกับสินทรัพย์</t>
  </si>
  <si>
    <t xml:space="preserve">       หรือหนี้สินที่จะวัดมูลค่ายุติธรรมให้มากที่สุด โดยให้คำนิยามของลำดับชั้นของมูลค่ายุติธรรมที่แตกต่างกัน ดังนี้</t>
  </si>
  <si>
    <t xml:space="preserve">ข้อมูลระดับ 1 </t>
  </si>
  <si>
    <t>เป็นราคาเสนอซื้อขาย (ไม่ต้องปรับปรุง) ในตลาดที่มีสภาพคล่องสำหรับสินทรัพย์หรือหนิ้สิน</t>
  </si>
  <si>
    <t>อย่างเดียวกัน และกิจการสามารถเข้าถึงตลาดนั้น ณ วันที่วัดมูลค่าได้</t>
  </si>
  <si>
    <t>ข้อมูลระดับ 2</t>
  </si>
  <si>
    <t>เป็นข้อมูลอื่นที่สังเกตได้ไม่ว่าโดยทางตรงหรือโดยทางอ้อมสำหรับสินทรัพย์นั้นหรือหนี้สินนั้น</t>
  </si>
  <si>
    <t>นอกเหนือจากราคาเสนอซื้อขายซึ่งรวมอยู่ในข้อมูลระดับ 1</t>
  </si>
  <si>
    <t>ข้อมูลระดับ 3</t>
  </si>
  <si>
    <t>เป็นข้อมูลที่ไม่สามารถสังเกตได้สำหรับสินทรัพย์หรือหนี้สินนั้น</t>
  </si>
  <si>
    <t>ณ วันที่ 30 มิถุนายน 2558 บริษัทฯ มีสินทรัพย์ที่วัดมูลค่าด้วยมูลค่ายุติธรรมแยกแสดงตามลำดับชั้นของมูลค่ายุติธรรม ดังนี้</t>
  </si>
  <si>
    <t xml:space="preserve">       และหนี้สินดังกล่าวแทน</t>
  </si>
  <si>
    <t xml:space="preserve">         สำหรับงวด 6 เดือนสิ้นสุดวันที่ 30 มิถุนายน 2558 และ 2557 ต้นทุนค่าไฟฟ้าและไอน้ำ จำนวน 860.00 ล้านบาท และ 948.67  ล้านบาท ตามลำดับ  </t>
  </si>
  <si>
    <t xml:space="preserve">    ณ วันที่ 30 มิถุนายน 2558 และวันที่ 31 ธันวาคม 2557  บริษัทฯ มียอดวงเงินค้ำประกันจำนวน  156.77  ล้านบาท  และจำนวน  </t>
  </si>
  <si>
    <t xml:space="preserve">         171.43 ล้านบาท ตามลำดับโดยมียอดใช้ไป จำนวน  61.26  ล้านบาท  และ จำนวน  25.54  ล้านบาท  ตามลำดับ</t>
  </si>
  <si>
    <t xml:space="preserve">                        A  บริษัทถือหุ้น</t>
  </si>
  <si>
    <t xml:space="preserve">                        B  บริษัทที่มีกรรมการร่วมกัน</t>
  </si>
  <si>
    <t xml:space="preserve">                        C  บริษัทค้ำประกัน</t>
  </si>
  <si>
    <t>F  ผู้ถือหุ้นหรือกรรมการเป็นญาติสนิทกรรมการ</t>
  </si>
  <si>
    <t xml:space="preserve">     บริษัทเกี่ยวข้องกัน</t>
  </si>
  <si>
    <t>บริษัท บีเอ็นซี เรียลเอสเตท จำกัด</t>
  </si>
  <si>
    <t xml:space="preserve">7.   เงินให้กู้ยืมระยะสั้นแก่กิจการที่เกี่ยวข้องกัน </t>
  </si>
  <si>
    <t>- 8 -</t>
  </si>
  <si>
    <t>- 9 -</t>
  </si>
  <si>
    <t>- 11  -</t>
  </si>
  <si>
    <t>- 12  -</t>
  </si>
  <si>
    <t>- 14 -</t>
  </si>
  <si>
    <t>อัตรามรณะ</t>
  </si>
  <si>
    <t>TMO2008**</t>
  </si>
  <si>
    <t xml:space="preserve">     ** ตารางมรณะไทยปี  2551</t>
  </si>
  <si>
    <t xml:space="preserve">     PT. TRINITY LUXTRO APPAREL</t>
  </si>
  <si>
    <t>อสังหาริมทรัพย์</t>
  </si>
  <si>
    <t>จำหน่ายเสื้อผ้าสำเร็จรูป</t>
  </si>
  <si>
    <t>ในต่างประเทศ</t>
  </si>
  <si>
    <t xml:space="preserve">13.  ที่ดิน อาคารและอุปกรณ์ </t>
  </si>
  <si>
    <t>11.  อสังหาริมทรัพย์รอการขาย</t>
  </si>
  <si>
    <t>12.  อสังหาริมทรัพย์เพื่อการลงทุน</t>
  </si>
  <si>
    <t>12.  อสังหาริมทรัพย์เพื่อการลงทุน (ต่อ)</t>
  </si>
  <si>
    <t>14.  สินทรัพย์ไม่มีตัวตน  ประกอบด้วย</t>
  </si>
  <si>
    <t>15.  เงินเบิกเกินบัญชี และเงินกู้ยืมจากสถาบันการเงิน</t>
  </si>
  <si>
    <t xml:space="preserve">       15.1  เงินเบิกเกินบัญชีธนาคาร</t>
  </si>
  <si>
    <t xml:space="preserve">       15.2  เงินกู้ยืมจากธนาคาร</t>
  </si>
  <si>
    <t xml:space="preserve">16.  เงินกู้ยืมระยะยาว </t>
  </si>
  <si>
    <t>17.  ภาระผูกพันผลประโยชน์พนักงาน</t>
  </si>
  <si>
    <t>17.  ภาระผูกพันผลประโยชน์พนักงาน (ต่อ)</t>
  </si>
  <si>
    <t xml:space="preserve">       รายได้</t>
  </si>
  <si>
    <t>- 17 -</t>
  </si>
  <si>
    <t>- 20 -</t>
  </si>
  <si>
    <t>- 27 -</t>
  </si>
  <si>
    <t>การด้อยค่าของสินทรัพย์</t>
  </si>
  <si>
    <t xml:space="preserve"> - 3 -</t>
  </si>
  <si>
    <t>A, B, D</t>
  </si>
  <si>
    <t xml:space="preserve">     2.2   มาตรฐานการรายงานทางการเงินใหม่ที่เริ่มมีผลบังคับใช้ในงวดบัญชีปัจจุบัน</t>
  </si>
  <si>
    <t>3.  สรุปนโยบายบัญชีที่สำคัญ</t>
  </si>
  <si>
    <t xml:space="preserve">        ด้านการดำเนินงานของบริษัทฯอย่างสม่ำเสมอ </t>
  </si>
  <si>
    <t xml:space="preserve">        การดำเนินงานของแต่ละส่วนงานที่รายงานของบริษัทฯโดยสรุปมีดังนี้</t>
  </si>
  <si>
    <t xml:space="preserve">     ร้อยละ 10 ของทุนจดทะเบียน   การตั้งสำรองตามกฎหมายดังกล่าวเป็นไปตามพระราชบัญญัติบริษัทมหาชนจำกัด   สำรองตาม</t>
  </si>
  <si>
    <t xml:space="preserve">     กฎหมายนี้ ไม่สามารถนำไปจัดสรรเป็นเงินปันผล</t>
  </si>
  <si>
    <t xml:space="preserve">        280  ล้านบาท   ซึ่งไม่ได้ระบุวัตถุประสงค์เพื่อการใดการหนึ่งโดยเฉพาะ</t>
  </si>
  <si>
    <t xml:space="preserve">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</t>
  </si>
  <si>
    <t xml:space="preserve">               และกระแสเงินสด     </t>
  </si>
  <si>
    <t xml:space="preserve">              บริษัทฯ   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</t>
  </si>
  <si>
    <t xml:space="preserve">              ซึ่งลูกหนี้การค้าส่วนใหญ่มีการติดต่อกันมาเป็นเวลานาน   ฝ่ายบริหารของบริษัทฯ เชื่อว่าไม่มีความเสี่ยงจากการ</t>
  </si>
  <si>
    <t xml:space="preserve">       ในการให้ผลประโยชน์เมื่อเกษียณอายุ และผลประโยชน์ระยะยาวอื่นแก่พนักงานตามสิทธิและอายุงาน</t>
  </si>
  <si>
    <t xml:space="preserve">        กำไร(ขาดทุน)สุทธิ</t>
  </si>
  <si>
    <t xml:space="preserve">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</si>
  <si>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</si>
  <si>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 xml:space="preserve">              เนื่องจากความเสี่ยงอยู่ในระดับต่ำจนไม่มีนัยสำคัญ</t>
  </si>
  <si>
    <t xml:space="preserve"> 31 ธันวาคม 2557</t>
  </si>
  <si>
    <t>KHR 2,000,000</t>
  </si>
  <si>
    <t>สห โตคิว คอร์ปอเรชั่น</t>
  </si>
  <si>
    <t>บริการบ้านพัก</t>
  </si>
  <si>
    <t>31 ธันวาคม 2557</t>
  </si>
  <si>
    <t>2558</t>
  </si>
  <si>
    <t xml:space="preserve">     PT. DYNIC TEXTILE PRESTIGE </t>
  </si>
  <si>
    <t>แอร์แบค</t>
  </si>
  <si>
    <t>A, C</t>
  </si>
  <si>
    <t xml:space="preserve">     บจ. เคพี ซอฟท์</t>
  </si>
  <si>
    <t xml:space="preserve">     บจ. นิปปอน เต ซาโต</t>
  </si>
  <si>
    <t>ร้านอาหาร</t>
  </si>
  <si>
    <t xml:space="preserve">     TIGER MK LOGISTICS (MYANMAR)</t>
  </si>
  <si>
    <t>USD 1,200</t>
  </si>
  <si>
    <t>EUR 1,200</t>
  </si>
  <si>
    <t>USD 5,000</t>
  </si>
  <si>
    <t>USD  300</t>
  </si>
  <si>
    <t>ณ วันที่ 31 ธันวาคม 2557</t>
  </si>
  <si>
    <t xml:space="preserve">          ณ วันที่  31  ธันวาคม  2557</t>
  </si>
  <si>
    <t xml:space="preserve">          ณ วันที่  31 ธันวาคม  2557</t>
  </si>
  <si>
    <t xml:space="preserve">     ณ วันที่ 31 ธันวาคม 2557</t>
  </si>
  <si>
    <t>ภาระผูกพันผลประโยชน์พนักงาน  ณ วันที่ 31 ธันวาคม 2557</t>
  </si>
  <si>
    <t>หัก ค่าเผื่อหนี้สงสัยจะสูญ</t>
  </si>
  <si>
    <t xml:space="preserve">     วันที่ 31 ธันวาคม 2557</t>
  </si>
  <si>
    <t xml:space="preserve">     - บริษัท เอส.ที.(ไทยแลนด์)  (เดิมชื่อ บริษัท</t>
  </si>
  <si>
    <t xml:space="preserve">              แฟมิลี่โกลฟ จำกัด)</t>
  </si>
  <si>
    <t xml:space="preserve">     - P.T.DYNIC TEXTILE PRESTIGE CO.,LTD</t>
  </si>
  <si>
    <t>ฉบับที่ 1 (ปรับปรุง 2557)</t>
  </si>
  <si>
    <t>ฉบับที่ 2 (ปรับปรุง 2557)</t>
  </si>
  <si>
    <t>สินค้าคงเหลือ</t>
  </si>
  <si>
    <t>ฉบับที่ 7 (ปรับปรุง 2557)</t>
  </si>
  <si>
    <t>ฉบับที่ 8 (ปรับปรุง 2557)</t>
  </si>
  <si>
    <t>ฉบับที่ 10 (ปรับปรุง 2557)</t>
  </si>
  <si>
    <t>ฉบับที่ 11 (ปรับปรุง 2557)</t>
  </si>
  <si>
    <t xml:space="preserve">นโยบายการบัญชี การเปลี่ยนแปลงประมาณการทางบัญชี </t>
  </si>
  <si>
    <t xml:space="preserve">   และข้อผิดพลาด</t>
  </si>
  <si>
    <t>เหตุการณ์ภายหลังรอบระยะเวลารายงาน</t>
  </si>
  <si>
    <t>สัญญาก่อสร้าง</t>
  </si>
  <si>
    <t>ฉบับที่ 12 (ปรับปรุง 2557)</t>
  </si>
  <si>
    <t>ฉบับที่ 16 (ปรับปรุง 2557)</t>
  </si>
  <si>
    <t>ฉบับที่ 17 (ปรับปรุง 2557)</t>
  </si>
  <si>
    <t>ฉบับที่ 18 (ปรับปรุง 2557)</t>
  </si>
  <si>
    <t>ฉบับที่ 19 (ปรับปรุง 2557)</t>
  </si>
  <si>
    <t>ที่ดิน อาคาร และอุปกรณ์</t>
  </si>
  <si>
    <t>ผลประโยชน์ของพนักงาน</t>
  </si>
  <si>
    <t>ฉบับที่ 20 (ปรับปรุง 2557)</t>
  </si>
  <si>
    <t>ฉบับที่ 21 (ปรับปรุง 2557)</t>
  </si>
  <si>
    <t>ฉบับที่ 23 (ปรับปรุง 2557)</t>
  </si>
  <si>
    <t>ฉบับที่ 24 (ปรับปรุง 2557)</t>
  </si>
  <si>
    <t>การบัญชีสำหรับเงินอุดหนุนจากรัฐบาล และการเปิดเผยข้อมูล</t>
  </si>
  <si>
    <t xml:space="preserve">   เกี่ยวกับความช่วยเหลือจากรัฐบาล</t>
  </si>
  <si>
    <t xml:space="preserve">   เงินตราต่างประเทศ</t>
  </si>
  <si>
    <t>ต้นทุนการกู้ยืม</t>
  </si>
  <si>
    <t>การเปิดเผยข้อมูลเกี่ยวกับบุคคล หรือกิจการที่เกี่ยวข้องกัน</t>
  </si>
  <si>
    <t>ฉบับที่ 26 (ปรับปรุง 2557)</t>
  </si>
  <si>
    <t>ฉบับที่ 27 (ปรับปรุง 2557)</t>
  </si>
  <si>
    <t>ฉบับที่ 28 (ปรับปรุง 2557)</t>
  </si>
  <si>
    <t>ฉบับที่ 29 (ปรับปรุง 2557)</t>
  </si>
  <si>
    <t>การบัญชี และการรายงานโครงการผลประโยชน์เมื่อออกจากงาน</t>
  </si>
  <si>
    <t>การลงทุนในบริษัทร่วม และการร่วมค้า</t>
  </si>
  <si>
    <t>การรายงานทางการเงินในสภาพเศรษฐกิจที่เงินเฟ้อรุนแรง</t>
  </si>
  <si>
    <t>ฉบับที่ 33 (ปรับปรุง 2557)</t>
  </si>
  <si>
    <t>ฉบับที่ 34 (ปรับปรุง 2557)</t>
  </si>
  <si>
    <t>ฉบับที่ 36 (ปรับปรุง 2557)</t>
  </si>
  <si>
    <t>ฉบับที่ 37 (ปรับปรุง 2557)</t>
  </si>
  <si>
    <t>กำไรต่อหุ้น</t>
  </si>
  <si>
    <t xml:space="preserve">ประมาณการหนี้สิน หนี้สินที่อาจเกิดขึ้น และสินทรัพย์  </t>
  </si>
  <si>
    <t xml:space="preserve">   ที่อาจเกิดขึ้น</t>
  </si>
  <si>
    <t>ฉบับที่ 38 (ปรับปรุง 2557)</t>
  </si>
  <si>
    <t>ฉบับที่ 40 (ปรับปรุง 2557)</t>
  </si>
  <si>
    <t>สินทรัพย์ไมมีตัวตน</t>
  </si>
  <si>
    <t>อสังหาริมทรัพย์เพื่อการลงทุน</t>
  </si>
  <si>
    <t>ฉบับที่ 3 (ปรับปรุง 2557)</t>
  </si>
  <si>
    <t>ฉบับที่ 5 (ปรับปรุง 2557)</t>
  </si>
  <si>
    <t>ฉบับที่ 6 (ปรับปรุง 2557)</t>
  </si>
  <si>
    <t>ฉบับที่ 11</t>
  </si>
  <si>
    <t>สินทรัพย์ไม่หมุนเวียนที่ถือไว้เพื่อขาย และการดำเนินงานที่ยกเลิก</t>
  </si>
  <si>
    <t>การสำรวจ  และประเมินค่าแหล่งทรัพยากรแร่</t>
  </si>
  <si>
    <t>งบการเงินรวม</t>
  </si>
  <si>
    <t>การร่วมการงาน</t>
  </si>
  <si>
    <t>การเปิดเผยข้อมูลเกี่ยวกับส่วนได้เสียในกิจการอื่น</t>
  </si>
  <si>
    <t>การวัดมูลค่ายุติธรรม</t>
  </si>
  <si>
    <t>ฉบับที่ 15 (ปรับปรุง 2557)</t>
  </si>
  <si>
    <t>ฉบับที่ 25 (ปรับปรุง 2557)</t>
  </si>
  <si>
    <t>ฉบับที่ 31 (ปรับปรุง 2557)</t>
  </si>
  <si>
    <t>ฉบับที่ 32 (ปรับปรุง 2557)</t>
  </si>
  <si>
    <t>ความช่วยเหลือจากรัฐบาล – กรณีที่ไม่มีความเกี่ยวข้อง</t>
  </si>
  <si>
    <t xml:space="preserve">   อย่างเฉพาะเจาะจงกับกิจกรรมดำเนินงาน</t>
  </si>
  <si>
    <t>ภาษีเงินได้ – การเปลี่ยนแปลงสถานภาพทางภาษี</t>
  </si>
  <si>
    <t xml:space="preserve">   ของกิจการหรือผู้ถือหุ้น</t>
  </si>
  <si>
    <t>รายได้ - รายการแลกเปลี่ยนเกี่ยวกับบริการโฆษณา</t>
  </si>
  <si>
    <t>ฉบับที่ 4 (ปรับปรุง 2557)</t>
  </si>
  <si>
    <t>การเปลี่ยนแปลงในหนี้สินที่เกิดขึ้นจากการรื้อถอน การบูรณะ</t>
  </si>
  <si>
    <t xml:space="preserve">   และหนี้สินที่มีลักษณะคล้ายคลึงกัน</t>
  </si>
  <si>
    <t>การประเมินว่า ข้อตกลงประกอบด้วยสัญญาเช่าหรือไม่</t>
  </si>
  <si>
    <t>สิทธิในส่วนได้เสียจากกองทุนการรื้อถอน การบูรณะ</t>
  </si>
  <si>
    <t xml:space="preserve">   และการปรับปรุงสภาพแวดล้อม</t>
  </si>
  <si>
    <t>ฉบับที่ 13 (ปรับปรุง 2557)</t>
  </si>
  <si>
    <t>ฉบับที่ 14</t>
  </si>
  <si>
    <t>การปรับปรุงย้อนหลังภายใต้มาตรฐานการบัญชี ฉบับที่ 29</t>
  </si>
  <si>
    <t xml:space="preserve">   (ปรับปรุง 2557)  เรื่อง การรายงานทางการเงิน</t>
  </si>
  <si>
    <t xml:space="preserve">      ในสภาพเศรษฐกิจที่เงินเฟ้อรุนแรง</t>
  </si>
  <si>
    <t xml:space="preserve">งบการเงินระหว่างกาลและการด้อยค่า </t>
  </si>
  <si>
    <t>ข้อจำกัดสินทรัพย์ตามโครงการผลประโยชน์ ข้อกำหนดเงินทุน</t>
  </si>
  <si>
    <t xml:space="preserve">   ขั้นต่ำและปฏิสัมพันธ์ของรายการเหล่านี้ สำหรับ</t>
  </si>
  <si>
    <t xml:space="preserve">      มาตรฐานการบัญชี ฉบับที่ 19 เรื่อง ผลประโยชน์ของพนักงาน</t>
  </si>
  <si>
    <t>ฉบับที่ 20</t>
  </si>
  <si>
    <t>สัญญาสำหรับการก่อสร้างอสังหาริมทรัพย์</t>
  </si>
  <si>
    <t>ต้นทุนการเปิดหน้าดินในช่วงการผลิตสำหรับเหมืองผิวดิน</t>
  </si>
  <si>
    <t>ฝ่ายบริหารของบริษัทฯ ได้ประเมินแล้วเห็นว่า มาตรฐานการบัญชี มาตรฐานการรายงานทางการเงิน การตีความ</t>
  </si>
  <si>
    <t xml:space="preserve">     มาตรฐานการบัญชี และการตีความมาตรฐานการรายงานทางการเงินดังกล่าว ไม่มีผลกระทบอย่างมีสาระสำคัญต่องบการเงิน</t>
  </si>
  <si>
    <t xml:space="preserve"> - 5 -</t>
  </si>
  <si>
    <t>- 6 -</t>
  </si>
  <si>
    <t xml:space="preserve"> - 7 -</t>
  </si>
  <si>
    <t>- 10 -</t>
  </si>
  <si>
    <t>- 13  -</t>
  </si>
  <si>
    <t>- 18 -</t>
  </si>
  <si>
    <t xml:space="preserve"> - 19 -</t>
  </si>
  <si>
    <t>- 24 -</t>
  </si>
  <si>
    <t xml:space="preserve"> - 26 -</t>
  </si>
  <si>
    <t>- 29 -</t>
  </si>
  <si>
    <r>
      <t xml:space="preserve">                                       ณ  วันที่  31  ธันวาคม 2557    มีผู้ใช้กระแสไฟฟ้า  จำนวน 61  ราย  โดยจำนวน</t>
    </r>
    <r>
      <rPr>
        <sz val="16"/>
        <color indexed="8"/>
        <rFont val="AngsanaUPC"/>
        <family val="1"/>
      </rPr>
      <t xml:space="preserve"> 50</t>
    </r>
    <r>
      <rPr>
        <sz val="16"/>
        <color indexed="8"/>
        <rFont val="AngsanaUPC"/>
        <family val="1"/>
      </rPr>
      <t xml:space="preserve">  ราย   ให้ธนาคารพาณิชย์</t>
    </r>
  </si>
  <si>
    <t xml:space="preserve">                           เป็นผู้ค้ำประกันการใช้กระแสไฟฟ้าต่อบริษัทฯ จำนวน 184,505,300.00 บาท จำนวน 6 ราย ได้ค้ำประกันด้วยเงินสด  </t>
  </si>
  <si>
    <t xml:space="preserve">        จำนวน 50.00 ล้านบาท และ  50.00  ล้านบาท ตามลำดับ ภายในวันที่  19 มกราคม  2558  และภายในวันที่ 16  กุมภาพันธ์  2558 </t>
  </si>
  <si>
    <t xml:space="preserve">        ตามลำดับ ส่วนที่เหลือชำระคืนเงินต้นทุก  6  เดือน จำนวน 9 งวด สิ้นสุดสัญญาวันที่  17 กรกฎาคม 2562 และ 15 สิงหาคม 2562 </t>
  </si>
  <si>
    <t xml:space="preserve">        ตามลำดับ (อัตราดอกเบี้ย BIBOR +1.60 ต่อปี และ BIBOR +1.00 ต่อปี ตามลำดับ โดยชำระดอกเบี้ยเป็นรายเดือน)</t>
  </si>
  <si>
    <t>สาขาที่  6          เลขที่  1  หมู่ 6  ตำบลสุรศักดิ์  อำเภอศรีราชา  จังหวัดชลบุรี</t>
  </si>
  <si>
    <t xml:space="preserve">     2.2   มาตรฐานการรายงานทางการเงินใหม่ที่เริ่มมีผลบังคับใช้ในงวดบัญชีปัจจุบัน(ต่อ)</t>
  </si>
  <si>
    <t>เลขที่ 530 ซอยสาธุประดิษฐ์ 58  แขวงบางโพงพาง เขตยานนาวา กรุงเทพมหานคร มีสาขา 6 สาขาดังนี้</t>
  </si>
  <si>
    <t>สภาวิชาชีพบัญชีได้ออกมาตรฐานการบัญชี   มาตรฐานการรายงานทางการเงิน   การตีความมาตรฐานการบัญชี  และ</t>
  </si>
  <si>
    <t xml:space="preserve">     การตีความมาตรฐานการรายงานทางการเงิน ซึ่งมีผลบังคับใช้สำหรับรอบระยะเวลาบัญชีที่เริ่มในหรือหลังวันที่  1 มกราคม</t>
  </si>
  <si>
    <t xml:space="preserve">     2558  ตามรายละเอียด  ดังนี้</t>
  </si>
  <si>
    <t>ปีที่มีผลบังคับใช้</t>
  </si>
  <si>
    <t>2559</t>
  </si>
  <si>
    <t xml:space="preserve">         จำนวน 83.34 ล้านบาท  ภายในวันที่  31  มีนาคม  2557 ส่วนที่เหลือชำระคืนเงินต้นทุก  6 เดือน  จำนวน 5 งวด เป็นเงินงวดละ </t>
  </si>
  <si>
    <t xml:space="preserve">         83.34 ล้านบาท สิ้นสุดสัญญาวันที่ 31 มีนาคม 2560 (อัตราดอกเบี้ย  FDR  (6 เดือน) + 2.50 ต่อปี โดยชำระดอกเบี้ยเป็นรายเดือน) </t>
  </si>
  <si>
    <t>(หัก) ผลประโยชน์โครงการจ่าย</t>
  </si>
  <si>
    <r>
      <t xml:space="preserve">         อัตราดอกเบี้ยร้อยละ </t>
    </r>
    <r>
      <rPr>
        <sz val="16"/>
        <color indexed="8"/>
        <rFont val="AngsanaUPC"/>
        <family val="1"/>
      </rPr>
      <t>MOR,MOR-3</t>
    </r>
    <r>
      <rPr>
        <sz val="16"/>
        <color indexed="8"/>
        <rFont val="AngsanaUPC"/>
        <family val="1"/>
      </rPr>
      <t xml:space="preserve"> ถึง </t>
    </r>
    <r>
      <rPr>
        <sz val="16"/>
        <color indexed="8"/>
        <rFont val="AngsanaUPC"/>
        <family val="1"/>
      </rPr>
      <t>MOR-0.5</t>
    </r>
    <r>
      <rPr>
        <sz val="16"/>
        <color indexed="8"/>
        <rFont val="AngsanaUPC"/>
        <family val="1"/>
      </rPr>
      <t xml:space="preserve"> ต่อปี</t>
    </r>
  </si>
  <si>
    <t xml:space="preserve">                           และส่วนที่เหลืออีก 4 ราย ค้ำประกันโดยธนาคารพาณิชย์และเงินสด จำนวน 12,070,000.00  บาท</t>
  </si>
  <si>
    <t>เอส.ที.(ไทยแลนด์) (เดิมชื่อ บจ.แฟมิลี่โกลฟ)</t>
  </si>
  <si>
    <t>CANCHANA INTERNATIONAL CO.,LTD</t>
  </si>
  <si>
    <t>กรีน ไลฟ์ แมนเนจเมนท์</t>
  </si>
  <si>
    <t>บริการห้องพัก</t>
  </si>
  <si>
    <t>A, C, E</t>
  </si>
  <si>
    <t xml:space="preserve">     บมจ. ไทยซัมซุง ประกันชีวิต</t>
  </si>
  <si>
    <t xml:space="preserve">     บจ.คิวพี (ประเทศไทย) </t>
  </si>
  <si>
    <t>A, B,E</t>
  </si>
  <si>
    <t xml:space="preserve">     บจ. ทรานสคอสมอส (ไทยแลนด์)</t>
  </si>
  <si>
    <t>ให้คำปรึกษา</t>
  </si>
  <si>
    <t>ปั่นด้าย</t>
  </si>
  <si>
    <t>สิ่งทอและอุปกรณ์</t>
  </si>
  <si>
    <t>สายยางยืด</t>
  </si>
  <si>
    <t>สื่อสิ่งพิมพ์</t>
  </si>
  <si>
    <t>ทอผ้า KNIT</t>
  </si>
  <si>
    <t>พื้นรองเท้ายาง</t>
  </si>
  <si>
    <t>ผ้าหุ้มเบาะรถยนต์</t>
  </si>
  <si>
    <t>ฉีดพลาสติก</t>
  </si>
  <si>
    <t>ท่อนไม้</t>
  </si>
  <si>
    <t>ยูคาลิปตัส</t>
  </si>
  <si>
    <t>ลิสซิ่ง</t>
  </si>
  <si>
    <t>อาหารแช่แข็ง</t>
  </si>
  <si>
    <t>โรงพยาบาล</t>
  </si>
  <si>
    <t>นันทนาการ</t>
  </si>
  <si>
    <t>สมุนไพร</t>
  </si>
  <si>
    <t>E-COMMERCE</t>
  </si>
  <si>
    <t>รักษาโรค</t>
  </si>
  <si>
    <t xml:space="preserve">16.1 ในปี 2557 บริษัทฯ ได้กู้ยืมเงินจากธนาคารพาณิชย์ 2 แห่ง จำนวน 1,000.00 ล้านบาท โดยชำระคืนเงินต้นงวดแรกตามสัญญา </t>
  </si>
  <si>
    <t xml:space="preserve">16.2  ใน ปี  2556 บริษัทฯ ได้กู้ยืมเงินจากธนาคารพาณิชย์แห่งหนึ่ง จำนวน 500 ล้านบาท โดยชำระคืนเงินต้นงวดแรกตามสัญญา </t>
  </si>
  <si>
    <t>ฝ่ายบริหารของบริษัทฯ ได้ประเมินแล้วเห็นว่า มาตรฐานการรายงานทางการเงินดังกล่าวไม่มีผลกระทบอย่างเป็น</t>
  </si>
  <si>
    <t xml:space="preserve">     สาระสำคัญต่องบการเงิน  </t>
  </si>
  <si>
    <t xml:space="preserve">     การบัญชีฉบับที่ 34 (ปรับปรุง 2557) เรื่อง งบการเงินระหว่างกาลรวมถึงการตีความและแนวปฏิบัติทางการบัญชีที่ประกาศใช้</t>
  </si>
  <si>
    <t xml:space="preserve">งบการเงินระหว่างกาลนี้    จัดทำขึ้นตามรายการย่อที่ต้องมีในงบการเงินของกรมพัฒนาธุรกิจการค้า     ตามมาตรฐาน </t>
  </si>
  <si>
    <t xml:space="preserve">     LION CORPORATION (JAPAN)</t>
  </si>
  <si>
    <t xml:space="preserve">     บจ. แกรนด์สตาร์</t>
  </si>
  <si>
    <t>ร้อยสายบ่า</t>
  </si>
  <si>
    <t xml:space="preserve">          อินดัสตรี</t>
  </si>
  <si>
    <t>ปั๊มเต้าซิมเลส</t>
  </si>
  <si>
    <t xml:space="preserve">      International   Commercial</t>
  </si>
  <si>
    <t xml:space="preserve">      KALLOL THAI </t>
  </si>
  <si>
    <t xml:space="preserve">     KYOSHUN</t>
  </si>
  <si>
    <t xml:space="preserve">                      ข้อมูลส่วนงานดำเนินงาน เป็นการนำเสนอมุมมองของผู้บริหารในการรายงานข้อมูลส่วนงาน  โดยข้อมูลส่วนงานอ้างอิงจากข้อมูลภายในที่ได้รายงานต่อผู้มีอำนาจตัดสินใจสูงสุด</t>
  </si>
  <si>
    <t xml:space="preserve">                      บริษัทฯ ดำเนินกิจการในส่วนงานธุรกิจเงินลงทุน ธุรกิจให้เช่าและบริการ ธุรกิจสวนอุตสาหกรรม และธุรกิจขายสินค้า ซึ่งดำเนินธุรกิจในส่วนงานทางภูมิศาสตร์ในประเทศไทย  ดังนั้น </t>
  </si>
  <si>
    <t xml:space="preserve">     บมจ. เอส แอนด์ เจ </t>
  </si>
  <si>
    <t xml:space="preserve">          อินเตอร์เนชั่นแนลฯ</t>
  </si>
  <si>
    <t xml:space="preserve">เครื่องสำอาง </t>
  </si>
  <si>
    <t xml:space="preserve">     บมจ. โอ ซี ซี</t>
  </si>
  <si>
    <t>อุปโภค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</si>
  <si>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</si>
  <si>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</si>
  <si>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</si>
  <si>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</si>
  <si>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</si>
  <si>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</si>
  <si>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</si>
  <si>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>ชุดกีฬา</t>
  </si>
  <si>
    <t>ขนส่ง</t>
  </si>
  <si>
    <t>ผลิตผ้าลูกไม้</t>
  </si>
  <si>
    <t>ผลิตขวดแก้ว</t>
  </si>
  <si>
    <t>เครื่องหนัง</t>
  </si>
  <si>
    <t>ตัวแทนขาย</t>
  </si>
  <si>
    <t>ขายตรง</t>
  </si>
  <si>
    <t xml:space="preserve">          อิเลคโทรนิคส์</t>
  </si>
  <si>
    <t>เครื่องใช้ไฟฟ้า</t>
  </si>
  <si>
    <t>ปั่นด้ายฝ้าย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</si>
  <si>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</si>
  <si>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</si>
  <si>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</si>
  <si>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</si>
  <si>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     ซ็อคส์</t>
  </si>
  <si>
    <t xml:space="preserve">          (ไทยแลนด์)</t>
  </si>
  <si>
    <t>สำเร็จรูป</t>
  </si>
  <si>
    <t>ผ้าขนหนู</t>
  </si>
  <si>
    <t>ผ้าซับใน</t>
  </si>
  <si>
    <t>ฉาบกาว</t>
  </si>
  <si>
    <t>เบเกอรี่</t>
  </si>
  <si>
    <t>อะไหล่รถ</t>
  </si>
  <si>
    <t>จักรยานยนต์</t>
  </si>
  <si>
    <t xml:space="preserve">          (ไทเกอร์เท็กซ์)</t>
  </si>
  <si>
    <t>ฟอกย้อม</t>
  </si>
  <si>
    <t>ปักเสื้อ</t>
  </si>
  <si>
    <t>Cubic</t>
  </si>
  <si>
    <t>Printing</t>
  </si>
  <si>
    <t>หมากฝรั่ง</t>
  </si>
  <si>
    <t>ชิ้นส่วน</t>
  </si>
  <si>
    <t>อิเลคโทรนิคส์</t>
  </si>
  <si>
    <t>บรรจุภัณฑ์</t>
  </si>
  <si>
    <t>ยารักษาโรค</t>
  </si>
  <si>
    <t xml:space="preserve">          แลบบอราทอรี่ส์</t>
  </si>
  <si>
    <t>สนามกอล์ฟ</t>
  </si>
  <si>
    <t>ประกันภัย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</si>
  <si>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</si>
  <si>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</si>
  <si>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</si>
  <si>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</si>
  <si>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</si>
  <si>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</si>
  <si>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</si>
  <si>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</si>
  <si>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</si>
  <si>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</si>
  <si>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</si>
  <si>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</si>
  <si>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</si>
  <si>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</si>
  <si>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</si>
  <si>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 xml:space="preserve">          โปรดักส์</t>
  </si>
  <si>
    <t>จากข้าว</t>
  </si>
  <si>
    <t xml:space="preserve">     บมจ. สหยูเนี่ยน</t>
  </si>
  <si>
    <t xml:space="preserve">     บมจ. ยูเนี่ยนไพโอเนียร์</t>
  </si>
  <si>
    <t xml:space="preserve">     บมจ. เพรซิเดนท์ เบเกอรี่</t>
  </si>
  <si>
    <t xml:space="preserve">     บมจ. เนชั่นมัลติมีเดียกรุ๊ป</t>
  </si>
  <si>
    <t xml:space="preserve">     รวมเงินลงทุนในหลักทรัพย์เผื่อขาย  - บริษัทอื่น</t>
  </si>
  <si>
    <t>พัฒนาที่ดิน</t>
  </si>
  <si>
    <t>พื้นรองเท้า</t>
  </si>
  <si>
    <t>กล่องกระดาษ</t>
  </si>
  <si>
    <t xml:space="preserve">       Y 30,000</t>
  </si>
  <si>
    <t>ค่าเบี้ยประกัน</t>
  </si>
  <si>
    <t>ลักษณะความสัมพันธ์</t>
  </si>
  <si>
    <t>พัฒนา</t>
  </si>
  <si>
    <t>สถานบริการ</t>
  </si>
  <si>
    <t>ความงาม</t>
  </si>
  <si>
    <t>รายจ่ายเพื่อการก่อสร้าง</t>
  </si>
  <si>
    <t>มากกว่า 12 เดือนขึ้นไป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</si>
  <si>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</si>
  <si>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</si>
  <si>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</si>
  <si>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กิจการที่เกี่ยวข้องกัน</t>
  </si>
  <si>
    <t>ค่าสาธารณูปโภครับ</t>
  </si>
  <si>
    <t>ผลิตชิ้นส่วน</t>
  </si>
  <si>
    <t>อุปกรณ์รถยนต์</t>
  </si>
  <si>
    <t xml:space="preserve">     - บริษัท ซูรูฮะ (ประเทศไทย) จำกัด</t>
  </si>
  <si>
    <t>อัตราตามสัญญาขึ้นอยู่กับลักษณะ  และ</t>
  </si>
  <si>
    <t>สัญญาเช่าดำเนินงาน – สิ่งจูงใจที่ให้แก่ผู้เช่า</t>
  </si>
  <si>
    <t>การประเมินเนื้อหาสัญญาเช่าที่ทำขึ้นตามรูปแบบกฎหมาย</t>
  </si>
  <si>
    <t>สินทรัพย์ไม่มีตัวตน – ต้นทุนเว็บไซต์</t>
  </si>
  <si>
    <t>การจ่ายสินทรัพย์ที่ไม่ใช่เงินสดให้เจ้าของ</t>
  </si>
  <si>
    <t>การโอนสินทรัพย์จากลูกค้า</t>
  </si>
  <si>
    <t>ร้านขายยา</t>
  </si>
  <si>
    <t>¥34,433</t>
  </si>
  <si>
    <t xml:space="preserve"> </t>
  </si>
  <si>
    <t xml:space="preserve">            หัก      ค่าเผื่อผลขาดทุนจากการด้อยค่า</t>
  </si>
  <si>
    <t xml:space="preserve">          (ประเทศไทย) จำกัด</t>
  </si>
  <si>
    <t>Logistic</t>
  </si>
  <si>
    <t xml:space="preserve">     บมจ. ซันล็อตเอ็นเตอร์ไพรส์</t>
  </si>
  <si>
    <t xml:space="preserve">                </t>
  </si>
  <si>
    <t>งบการเงินที่แสดงเงินลงทุนตามวิธีส่วนได้เสีย</t>
  </si>
  <si>
    <t xml:space="preserve">                งบการเงินที่แสดงเงินลงทุนตามวิธีส่วนได้เสียและงบการเงินเฉพาะกิจการ  ดังนี้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</si>
  <si>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</si>
  <si>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   </t>
  </si>
  <si>
    <t>ค่าบำบัดน้ำเสียรับ</t>
  </si>
  <si>
    <t>A,C, E</t>
  </si>
  <si>
    <t xml:space="preserve">               โอน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</si>
  <si>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</si>
  <si>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</si>
  <si>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</si>
  <si>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</si>
  <si>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</si>
  <si>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</si>
  <si>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</si>
  <si>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</si>
  <si>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</si>
  <si>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ดอกเบี้ยจ่าย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</si>
  <si>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</si>
  <si>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</si>
  <si>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</si>
  <si>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</si>
  <si>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</si>
  <si>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</si>
  <si>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</si>
  <si>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 xml:space="preserve">          แอนด์ ดิสทริบิวชั่น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</si>
  <si>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</si>
  <si>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</si>
  <si>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</si>
  <si>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</si>
  <si>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</si>
  <si>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</si>
  <si>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</si>
  <si>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</si>
  <si>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</si>
  <si>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</si>
  <si>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</si>
  <si>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</si>
  <si>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ฮูเวอร์อุตสาหกรรม (ปทท.)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</si>
  <si>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</si>
  <si>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</si>
  <si>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</si>
  <si>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</si>
  <si>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</si>
  <si>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</si>
  <si>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</si>
  <si>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</si>
  <si>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</si>
  <si>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</si>
  <si>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</si>
  <si>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เครื่องสำอาง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</si>
  <si>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</si>
  <si>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</si>
  <si>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</si>
  <si>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</si>
  <si>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</si>
  <si>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</si>
  <si>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</si>
  <si>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เค.อาร์.เอส.ลอจิสติคส์</t>
  </si>
  <si>
    <t>ระบบขนส่งสินค้า</t>
  </si>
  <si>
    <t>รวมเงินลงทุนในบริษัทร่วม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</si>
  <si>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</si>
  <si>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</si>
  <si>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</si>
  <si>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</si>
  <si>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</si>
  <si>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</si>
  <si>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</si>
  <si>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</si>
  <si>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</si>
  <si>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</si>
  <si>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</si>
  <si>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     ภูมิภาค</t>
  </si>
  <si>
    <t>อัตราตามสัญญาหรือตกลงกันโดยพิจารณา</t>
  </si>
  <si>
    <t xml:space="preserve">     ปริมาณของน้ำเสีย </t>
  </si>
  <si>
    <t>อัตราตามสัญญา  ซึ่งเท่ากับลูกค้ารายอื่น</t>
  </si>
  <si>
    <t>อัตราตามที่กำหนดไว้ในสัญญา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</si>
  <si>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</si>
  <si>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</si>
  <si>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</si>
  <si>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</si>
  <si>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</si>
  <si>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</si>
  <si>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 xml:space="preserve">กำหนดจากรูปแบบ  ขนาดอาคาร  วัสดุ และ  </t>
  </si>
  <si>
    <t xml:space="preserve">     เทคนิคการตกแต่ง</t>
  </si>
  <si>
    <t xml:space="preserve">       ราคาตลาด หรือ ราคาเทียบเคียงกับ</t>
  </si>
  <si>
    <t xml:space="preserve">          ผู้ให้บริการรายอื่น</t>
  </si>
  <si>
    <t>31 ธันวาคม</t>
  </si>
  <si>
    <t xml:space="preserve">       รายได้ (ต่อ)</t>
  </si>
  <si>
    <t>1.  ข้อมูลทั่วไป</t>
  </si>
  <si>
    <t>งบการเงินที่แสดงเงินลงทุน</t>
  </si>
  <si>
    <t>ตามวิธีส่วนได้เสีย</t>
  </si>
  <si>
    <t>เรื่อง</t>
  </si>
  <si>
    <t>สิ่งปลูกสร้าง</t>
  </si>
  <si>
    <t>- 16 -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</si>
  <si>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</si>
  <si>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</si>
  <si>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</si>
  <si>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</si>
  <si>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              ในประเทศไทย ตามที่อยู่ที่ได้จดทะเบียนไว้ดังนี้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</si>
  <si>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</si>
  <si>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</si>
  <si>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</si>
  <si>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</si>
  <si>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</si>
  <si>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</si>
  <si>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</si>
  <si>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>0-13*</t>
  </si>
  <si>
    <t xml:space="preserve">     *  ขึ้นอยู่กับอายุของพนักงาน</t>
  </si>
  <si>
    <t xml:space="preserve">     2.1   เกณฑ์การจัดทำงบการเงิน</t>
  </si>
  <si>
    <t>2.  เกณฑ์การเสนองบการเงินระหว่างกาล(ต่อ)</t>
  </si>
  <si>
    <t xml:space="preserve"> จำหน่ายด้ายเย็บ</t>
  </si>
  <si>
    <t>ผลิตเส้นใยไฟเบอร์</t>
  </si>
  <si>
    <t xml:space="preserve">          อินเตอร์เท็กซ์</t>
  </si>
  <si>
    <t xml:space="preserve">                         ค่าบริการ</t>
  </si>
  <si>
    <t>ต้นทุนบวกส่วนเพิ่ม</t>
  </si>
  <si>
    <t xml:space="preserve">     ตามสัญญาจะซื้อจะขาย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</si>
  <si>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</si>
  <si>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</si>
  <si>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</si>
  <si>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</si>
  <si>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</si>
  <si>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เกี่ยวกับรถยนต์</t>
  </si>
  <si>
    <t>ชิ้นส่วนอุปกรณ์</t>
  </si>
  <si>
    <t>A,E</t>
  </si>
  <si>
    <t>ท้อปเทร็นด์ แมนูแฟคเจอริ่ง</t>
  </si>
  <si>
    <t xml:space="preserve">                จำหน่ายหรือตัดจ่าย</t>
  </si>
  <si>
    <t>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</si>
  <si>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 แม่สอด</t>
  </si>
  <si>
    <t xml:space="preserve">              ที่ลูกหนี้การค้าจะไม่ชำระหนี้</t>
  </si>
  <si>
    <t xml:space="preserve">        ค่าปรึกษาธุรกิจ  ในอัตราร้อยละ 0.5  และจะจัดเก็บจากบริษัทที่ไม่ได้จ่ายค่าปรึกษาธุรกิจร้อยละ  1  ยกเว้นบริษัทฯ ที่ร่วมทุนกับ</t>
  </si>
  <si>
    <t>อัตราร้อยละ 3.5 - 8 ของราคายอดขายสุทธิ</t>
  </si>
  <si>
    <t>ลูกหนี้การค้า - กิจการที่เกี่ยวข้องกัน</t>
  </si>
  <si>
    <t>รวมลูกหนี้การค้า และลูกหนี้อื่น-กิจการที่เกี่ยวข้องกัน</t>
  </si>
  <si>
    <t>รวมลูกหนี้การค้า และลูกหนี้อื่น - อื่นๆ</t>
  </si>
  <si>
    <t>A, B,  E</t>
  </si>
  <si>
    <t>A, B, C, E</t>
  </si>
  <si>
    <t>ส่วนงานดำเนินงาน</t>
  </si>
  <si>
    <t>เจ้าหนี้การค้าและเจ้าหนี้อื่น</t>
  </si>
  <si>
    <t xml:space="preserve">ลูกหนี้การค้าและลูกหนี้หนี้อื่น </t>
  </si>
  <si>
    <t xml:space="preserve">     1.2  บริษัทฯ  ประกอบธุรกิจลงทุน  ธุรกิจให้เช่าและบริการ  สวนอุตสาหกรรม (ธุรกิจอสังหาริมทรัพย์) และธุรกิจซื้อขายสินค้า</t>
  </si>
  <si>
    <t>มาตรฐานการบัญชี</t>
  </si>
  <si>
    <t>การตีความมาตรฐานการบัญชี</t>
  </si>
  <si>
    <t>ฉบับที่ 10</t>
  </si>
  <si>
    <t>การเปิดเผยข้อมูลของข้อตกลงสัมปทานบริการ</t>
  </si>
  <si>
    <t>การตีความมาตรฐานการรายงานทางการเงิน</t>
  </si>
  <si>
    <t>ฉบับที่ 4</t>
  </si>
  <si>
    <t>ฉบับที่ 12</t>
  </si>
  <si>
    <t>ข้อตกลงสัมปทานบริการ</t>
  </si>
  <si>
    <t>ฉบับที่ 13</t>
  </si>
  <si>
    <t>โปรแกรมสิทธิพิเศษแก่ลูกค้า</t>
  </si>
  <si>
    <t>บุญ แคปปิตอล โฮลดิ้ง</t>
  </si>
  <si>
    <t xml:space="preserve">HK$ 2,000  </t>
  </si>
  <si>
    <t xml:space="preserve">          PRESIDENT FOODS (DB)</t>
  </si>
  <si>
    <t>ผลิตบะหมี่กึ่งสำเร็จรูป</t>
  </si>
  <si>
    <t>TAKA 530,000</t>
  </si>
  <si>
    <t>ร้านค้าปลีก</t>
  </si>
  <si>
    <t xml:space="preserve">     รวมราคาทุน</t>
  </si>
  <si>
    <t xml:space="preserve">     โดยสภาวิชาชีพบัญชี    กฎระเบียบและประกาศคณะกรรมการกำกับหลักทรัพย์และตลาดหลักทรัพย์ที่เกี่ยวข้อง 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</si>
  <si>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ดังนั้นงบการเงินระหว่างกาลจึงเน้นการให้ข้อมูลเกี่ยวกับกิจกรรม เหตุการณ์และสถานการณ์ใหม่ </t>
  </si>
  <si>
    <t xml:space="preserve">     การใช้งบการเงินระหว่างกาลนี้ควรใช้ควบคู่ไปกับงบการเงินประจำปีล่าสุด</t>
  </si>
  <si>
    <t>งบการเงินระหว่างกาลนี้จัดทำขึ้น        โดยมีวัตถุประสงค์ให้ข้อมูลเพิ่มเติมจากงบการเงินประจำปีที่นำเสนอครั้งล่าสุด</t>
  </si>
  <si>
    <t xml:space="preserve">     เพื่อไม่ให้ข้อมูลที่นำเสนอซ้ำซ้อนกับข้อมูลที่ได้รายงานไปแล้ว  อย่างไรก็ตาม  งบแสดงฐานะการเงิน งบกำไรขาดทุนเบ็ดเสร็จ </t>
  </si>
  <si>
    <t xml:space="preserve">     งบแสดงการเปลี่ยนแปลงในส่วนของผู้ถือหุ้น  และงบกระแสเงินสด  ได้แสดงรายการเช่นเดียวกับงบการเงินประจำปี  ดังนั้น</t>
  </si>
  <si>
    <t>มาตรฐานการรายงานทางการเงิน</t>
  </si>
  <si>
    <t>สภาวิชาชีพบัญชีได้ออกประกาศสภาวิชาชีพบัญชี ซึ่งลงประกาศในราชกิจจานุเบกษาแล้ว ให้ใช้มาตรฐานการรายงาน</t>
  </si>
  <si>
    <t xml:space="preserve">     ทางการเงิน การตีความมาตรฐานการบัญชีและการตีความมาตรฐานการรายงานทางการเงิน ดังต่อไปนี้</t>
  </si>
  <si>
    <t>สัญญาประกันภัย</t>
  </si>
  <si>
    <t>งบการเงินระหว่างกาลนี้ได้จัดทำขึ้นโดยนโยบายการบัญชีและประมาณการเช่นเดียวกับงบการเงินประจำปีสิ้นสุด</t>
  </si>
  <si>
    <t xml:space="preserve"> - 4 -</t>
  </si>
  <si>
    <t>ภาษีเงินได้ปัจจุบัน :</t>
  </si>
  <si>
    <t>ภาษีเงินได้นิติบุคคลสำหรับงวด</t>
  </si>
  <si>
    <t>ภาษีเงินได้รอการตัดบัญชี :</t>
  </si>
  <si>
    <t>ภาษีเงินได้รอการตัดบัญชีจากผลแตกต่างชั่วคราวและการกลับรายการ</t>
  </si>
  <si>
    <t xml:space="preserve">   ผลแตกต่างชั่วคราว</t>
  </si>
  <si>
    <t>ค่าใช้จ่ายภาษีเงินได้ที่แสดงอยู่ในงบกำไรขาดทุน</t>
  </si>
  <si>
    <t>- 22 -</t>
  </si>
  <si>
    <t>- 23 -</t>
  </si>
  <si>
    <t>(ยังไม่ได้ตรวจสอบ / สอบทานแล้ว)</t>
  </si>
  <si>
    <t xml:space="preserve">                     (ลงชื่อ)…………………………….……..……………………………………กรรมการตามอำนาจ</t>
  </si>
  <si>
    <t xml:space="preserve">           (ลงชื่อ)…………………………….……..……………………………………กรรมการตามอำนาจ</t>
  </si>
  <si>
    <t xml:space="preserve">           (ลงชื่อ)………………………….……….……………...……………………………………กรรมการตามอำนาจ</t>
  </si>
  <si>
    <t xml:space="preserve">     (ลงชื่อ)……………………….……………………………………………กรรมการตามอำนาจ</t>
  </si>
  <si>
    <t xml:space="preserve">        (ลงชื่อ)……………………………………………………………………….กรรมการตามอำนาจ</t>
  </si>
  <si>
    <t xml:space="preserve">        ภาษีเงินได้</t>
  </si>
  <si>
    <t xml:space="preserve">     1.1  บริษัท  สหพัฒนาอินเตอร์โฮลดิ้ง  จำกัด  (มหาชน) "บริษัท" เป็นบริษัทมหาชน  ที่จดทะเบียนจัดตั้งและมีภูมิลำเนา</t>
  </si>
  <si>
    <t xml:space="preserve">    การเปลี่ยนแปลงในมูลค่าของภาระผูกพันผลประโยชน์พนักงาน</t>
  </si>
  <si>
    <t xml:space="preserve">    ข้อสมมุติหลักในการประมาณการตามหลักการคณิตศาสตร์ประกันภัย ณ วันที่รายงาน</t>
  </si>
  <si>
    <t xml:space="preserve">      ณ วันที่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</si>
  <si>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</si>
  <si>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</si>
  <si>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ค่าตอบแทนกรรมการนี้เป็นประโยชน์ที่จ่ายให้แก่กรรมการของบริษัทฯ ตามมาตรา 90 ของพระราชบัญญัติบริษัทมหาชน</t>
  </si>
  <si>
    <t xml:space="preserve">    ค่าตอบแทนกรรมการบริหาร ผู้จัดการและผู้บริหารสี่รายแรกรองจากผู้จัดการลงมา  และผู้บริหารในระดับเทียบเท่ารายที่สี่</t>
  </si>
  <si>
    <t xml:space="preserve">    บริษัทฯ  จะคิดค่าธรรมเนียมการค้ำประกันในอัตราร้อยละ  0.5 - 1  ของมูลค่าวงเงิน    โดยบริษัทฯ  จะจัดเก็บจากบริษัทที่จ่าย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</si>
  <si>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</t>
  </si>
  <si>
    <t xml:space="preserve">       กรรมการบางส่วนร่วมกัน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</si>
  <si>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>ไม่เกินกว่าราคาจำหน่ายของการประปาส่วน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</si>
  <si>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</si>
  <si>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</si>
  <si>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     ระยะเวลา และพื้นที่ในการใช้บริการ</t>
  </si>
  <si>
    <t xml:space="preserve">               หนี้สินทางการเงินแต่ละประเภท  ได้เปิดเผยไว้แล้วในหมายเหตุข้อ 3</t>
  </si>
  <si>
    <t>ลูกหนี้การค้ากิจการที่เกี่ยวข้องกัน</t>
  </si>
  <si>
    <t xml:space="preserve">ลูกหนี้การค้าอื่น 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</si>
  <si>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(เฉพาะบริษัทร่วมที่มีตราสารทุนที่มีการซื้อขายในตลาดหลักทรัพย์แห่ง</t>
  </si>
  <si>
    <t xml:space="preserve">เงินกู้ยืมระยะยาว </t>
  </si>
  <si>
    <t>ประเทศไทย (SET) คำนวณจากราคาเสนอซื้อปัจจุบัน ณ วันที่ในงบแสดงฐานะการเงิน  ของตลาดหลักทรัพย์แห่งประเทศไทย)</t>
  </si>
  <si>
    <t>ธุรกิจขายสินค้า</t>
  </si>
  <si>
    <t>ธุรกิจเงินลงทุนและอื่นๆ</t>
  </si>
  <si>
    <t>ลูกหนี้การค้า - อื่นๆ</t>
  </si>
  <si>
    <t xml:space="preserve">ลูกหนี้อื่น 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</si>
  <si>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</si>
  <si>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</si>
  <si>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</si>
  <si>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                       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</si>
  <si>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พ.ศ. 2541 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</si>
  <si>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</si>
  <si>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</si>
  <si>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</si>
  <si>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</si>
  <si>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</si>
  <si>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      ต้นทุนค่าบริการ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</si>
  <si>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</si>
  <si>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</si>
  <si>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</si>
  <si>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</si>
  <si>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2.  เกณฑ์การเสนองบการเงินระหว่างกาล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</si>
  <si>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</si>
  <si>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</si>
  <si>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</si>
  <si>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</si>
  <si>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>สำหรับงวด 3 เดือน</t>
  </si>
  <si>
    <t>รายได้จากงานแสดงสินค้า</t>
  </si>
  <si>
    <t>ขายอสังหาริมทรัพย์</t>
  </si>
  <si>
    <t>ต้นทุนค่าไฟฟ้า และไอน้ำ</t>
  </si>
  <si>
    <t>ค่าไฟฟ้าโรงกรองน้ำ บ่อบำบัด</t>
  </si>
  <si>
    <t xml:space="preserve">          สปันบอนด์ (ประเทศไทย)</t>
  </si>
  <si>
    <t xml:space="preserve">    ต้นทุนงานแสดงสินค้า</t>
  </si>
  <si>
    <t>ค่าใช้จ่ายในงานแสดงสินค้า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</si>
  <si>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</si>
  <si>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</si>
  <si>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</si>
  <si>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</si>
  <si>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</si>
  <si>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</si>
  <si>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</si>
  <si>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</si>
  <si>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(ลงชื่อ)………………………………………………………………กรรมการตามอำนาจ</t>
  </si>
  <si>
    <t>ปั่นด้าย, ทอผ้า</t>
  </si>
  <si>
    <t>โปรแกรมคอมพิวเตอร์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</si>
  <si>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</si>
  <si>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</si>
  <si>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</si>
  <si>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</si>
  <si>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</si>
  <si>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งบการเงินที่แสดงเงินลงทุนตามวิธีส่วนได้เสีย  และงบการเงินเฉพาะกิจการ</t>
  </si>
  <si>
    <t xml:space="preserve">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</si>
  <si>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</si>
  <si>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</si>
  <si>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</si>
  <si>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</si>
  <si>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</si>
  <si>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</si>
  <si>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</si>
  <si>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</si>
  <si>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</si>
  <si>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</si>
  <si>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</si>
  <si>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</si>
  <si>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 xml:space="preserve">          เลทเธอร์แฟชั่น</t>
  </si>
  <si>
    <t xml:space="preserve">          แอนด์ ลอจิสติคส์ </t>
  </si>
  <si>
    <t>เงินเบิกเกินบัญชีธนาคาร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</si>
  <si>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</si>
  <si>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</si>
  <si>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           </t>
  </si>
  <si>
    <t>สวน</t>
  </si>
  <si>
    <t>นิคม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</si>
  <si>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</si>
  <si>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</si>
  <si>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</si>
  <si>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</si>
  <si>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</si>
  <si>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</si>
  <si>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</si>
  <si>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</si>
  <si>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>มีรายละเอียดดังนี้</t>
  </si>
  <si>
    <t xml:space="preserve">      หัก  ค่าเผื่อผลขาดทุนจากการด้อยค่า</t>
  </si>
  <si>
    <t xml:space="preserve">      ทุกราย  ประกอบด้วย เงินเดือน เงินอุดหนุน  เงินตอบแทนการเกษียณอายุ  และเบี้ยประชุม</t>
  </si>
  <si>
    <t xml:space="preserve">                           ผู้ใช้กระแสไฟฟ้าในโครงการสวนอุตสาหกรรมฯ   ศรีราชา   บริษัทฯ   จะต้องจ่ายชำระค่ากระแสไฟฟ้าตามเงื่อนไข</t>
  </si>
  <si>
    <t xml:space="preserve">                           ที่กำหนดไว้ในสัญญา    โดยผู้ใช้กระแสไฟฟ้าจะต้องค้ำประกันการใช้ไฟฟ้าต่อบริษัทฯ    ตามขนาดของหม้อแปลง</t>
  </si>
  <si>
    <t xml:space="preserve">                           ไฟฟ้าที่ขอใช้โดยคิดในราคา 400.00 บาท  ต่อ 1  KVA  โดย  </t>
  </si>
  <si>
    <t xml:space="preserve">              บัญชีของสินทรัพย์และหนี้สินทางการเงินที่แสดงในงบดุลมีมูลค่าใกล้เคียงกับมูลค่ายุติธรรม  นอกจากนี้ผู้บริหารเชื่อว่า</t>
  </si>
  <si>
    <t>ภาษีเงินได้</t>
  </si>
  <si>
    <t xml:space="preserve">     บมจ. ไทยโทเรเท็กซ์ ไทล์มิลส์</t>
  </si>
  <si>
    <t xml:space="preserve">      ดำรงไว้ซึ่งโครงสร้างทุนที่เหมาะสม</t>
  </si>
  <si>
    <t xml:space="preserve">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</si>
  <si>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 ต่างประเทศ บริษัทฯ  จะไม่เรียกเก็บค่าธรรมเนียมค้ำประกัน</t>
  </si>
  <si>
    <t xml:space="preserve">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</si>
  <si>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บริษัทฯ ไม่มีความเสี่ยงจากเครื่องมือทางการเงินที่มีนัยสำคัญ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</si>
  <si>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</si>
  <si>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</si>
  <si>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</si>
  <si>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>ชุดชั้นในชาย</t>
  </si>
  <si>
    <t xml:space="preserve">          แอนด์ คอนสตรัคชั่น</t>
  </si>
  <si>
    <t>กรอบหน้าต่าง</t>
  </si>
  <si>
    <t>เช่าซื้อทรัพย์สิน</t>
  </si>
  <si>
    <t>กึ่งสำเร็จรูป</t>
  </si>
  <si>
    <t>นม</t>
  </si>
  <si>
    <t>ซอส</t>
  </si>
  <si>
    <t>ชิ้นส่วนรถยนต์</t>
  </si>
  <si>
    <t xml:space="preserve">          โพลิเมอร์โปรดักส์</t>
  </si>
  <si>
    <t>ที่ทำจากยาง</t>
  </si>
  <si>
    <t>ประเภทบอล</t>
  </si>
  <si>
    <t>สินค้าอุปโภค</t>
  </si>
  <si>
    <t>บริการ</t>
  </si>
  <si>
    <t>พลาสติก</t>
  </si>
  <si>
    <t>ผลิตและจำหน่าย</t>
  </si>
  <si>
    <t>กาแฟกระป๋อง</t>
  </si>
  <si>
    <t>ซ่อมและบำรุง</t>
  </si>
  <si>
    <t xml:space="preserve">          เมนเท็นแนนซ์</t>
  </si>
  <si>
    <t>รักษาเครื่องบิน</t>
  </si>
  <si>
    <t>เส้นหมี่ขาว</t>
  </si>
  <si>
    <t>นายหน้า</t>
  </si>
  <si>
    <t xml:space="preserve">          เซอร์วิส</t>
  </si>
  <si>
    <t xml:space="preserve">          ดีเวลลอปเม้นท์</t>
  </si>
  <si>
    <t>ธุรกิจสวนอุตสาหกรรม</t>
  </si>
  <si>
    <t xml:space="preserve">      สุทธิ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</si>
  <si>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</si>
  <si>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</si>
  <si>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</si>
  <si>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 B, E, F</t>
  </si>
  <si>
    <t>A, E, F</t>
  </si>
  <si>
    <t>A, F</t>
  </si>
  <si>
    <t>A , E, F</t>
  </si>
  <si>
    <t>A, B, F</t>
  </si>
  <si>
    <t>A, B, C, E, F</t>
  </si>
  <si>
    <t xml:space="preserve">          คอมเพล็กซ์</t>
  </si>
  <si>
    <t>สินค้า</t>
  </si>
  <si>
    <t xml:space="preserve">          สมุนไพรไทย</t>
  </si>
  <si>
    <t>อุตสาหกรรม</t>
  </si>
  <si>
    <t xml:space="preserve">          แมเนจเม้นท์เซอร์วิส</t>
  </si>
  <si>
    <t>โรงเรียน</t>
  </si>
  <si>
    <t>ขนส่งทางอากาศ</t>
  </si>
  <si>
    <t>โรงเรียนอบรม</t>
  </si>
  <si>
    <t>ภาษา</t>
  </si>
  <si>
    <t>เทรดดิ้ง</t>
  </si>
  <si>
    <t>จำหน่ายสินค้า</t>
  </si>
  <si>
    <t>จำหน่ายเสื้อผ้า</t>
  </si>
  <si>
    <t>วิจัยและ</t>
  </si>
  <si>
    <t xml:space="preserve">          โอซูก้า เอเชีย</t>
  </si>
  <si>
    <t>เส้นใย</t>
  </si>
  <si>
    <t xml:space="preserve">          สแปนเด็กซ์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</si>
  <si>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</si>
  <si>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</si>
  <si>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</si>
  <si>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</si>
  <si>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</si>
  <si>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</si>
  <si>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</si>
  <si>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</si>
  <si>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</si>
  <si>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</si>
  <si>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</si>
  <si>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</si>
  <si>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</si>
  <si>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</si>
  <si>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รวม</t>
  </si>
  <si>
    <t xml:space="preserve">                 -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</si>
  <si>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</si>
  <si>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</si>
  <si>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</si>
  <si>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</si>
  <si>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</si>
  <si>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</si>
  <si>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</si>
  <si>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</si>
  <si>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</si>
  <si>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</si>
  <si>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</si>
  <si>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</si>
  <si>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</si>
  <si>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</si>
  <si>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</si>
  <si>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</si>
  <si>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</si>
  <si>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</si>
  <si>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</si>
  <si>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</si>
  <si>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</si>
  <si>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</si>
  <si>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</si>
  <si>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</si>
  <si>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</si>
  <si>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</si>
  <si>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</si>
  <si>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</si>
  <si>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</si>
  <si>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</si>
  <si>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</si>
  <si>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</si>
  <si>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</si>
  <si>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</si>
  <si>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</si>
  <si>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</si>
  <si>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</si>
  <si>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</si>
  <si>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</si>
  <si>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</si>
  <si>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</si>
  <si>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</si>
  <si>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</si>
  <si>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</si>
  <si>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</si>
  <si>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</si>
  <si>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ไหมทอง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</si>
  <si>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</si>
  <si>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</si>
  <si>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</si>
  <si>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</si>
  <si>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</si>
  <si>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</si>
  <si>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</si>
  <si>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</si>
  <si>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</si>
  <si>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</si>
  <si>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</si>
  <si>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</si>
  <si>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เงินปันผลรับ</t>
  </si>
  <si>
    <t xml:space="preserve">       ค่าใช้จ่าย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</si>
  <si>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</si>
  <si>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</si>
  <si>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</si>
  <si>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</si>
  <si>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</si>
  <si>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</si>
  <si>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</si>
  <si>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</si>
  <si>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</si>
  <si>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</si>
  <si>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</si>
  <si>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</si>
  <si>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    บจ. บางกอกแอธเลติก</t>
  </si>
  <si>
    <t xml:space="preserve">     บจ. ศรีราชาขนส่ง</t>
  </si>
  <si>
    <t xml:space="preserve">     บจ. ไทยทาเคดะเลซ</t>
  </si>
  <si>
    <t xml:space="preserve">     บจ. เจนเนอร์รัลกลาส</t>
  </si>
  <si>
    <t xml:space="preserve">     บจ. โทเทิลเวย์ อิมเมจ</t>
  </si>
  <si>
    <t xml:space="preserve">     บจ. ไทยมอนสเตอร์</t>
  </si>
  <si>
    <t xml:space="preserve">     บจ. ภัทยาอุตสาหกิจ</t>
  </si>
  <si>
    <t xml:space="preserve">     บจ. ไทยซัมซุง </t>
  </si>
  <si>
    <t xml:space="preserve">     บจ. ไทยชิกิโบ</t>
  </si>
  <si>
    <t xml:space="preserve">     บจ. ไทยซีคอมพิทักษ์กิจ</t>
  </si>
  <si>
    <t xml:space="preserve">     บจ. เบทเตอร์เวย์ </t>
  </si>
  <si>
    <t xml:space="preserve">     บจ. จาโนเม่ (ประเทศไทย)</t>
  </si>
  <si>
    <t xml:space="preserve">     บจ. บางกอกโตเกียว</t>
  </si>
  <si>
    <t xml:space="preserve">     บจ. ไทยสปอร์ตการ์เม้นท์</t>
  </si>
  <si>
    <t xml:space="preserve">     บจ. ราชาอูชิโน</t>
  </si>
  <si>
    <t xml:space="preserve">     บจ. ไทยสเตเฟล็กช์</t>
  </si>
  <si>
    <t xml:space="preserve">     บจ. ไทยอาราอิ</t>
  </si>
  <si>
    <t xml:space="preserve">     บจ. เอสเอสดีซี </t>
  </si>
  <si>
    <t xml:space="preserve">     บจ. แวลูแอ๊ดเด็ดเท็กซ์ไทล์</t>
  </si>
  <si>
    <t xml:space="preserve">     บจ. ไทย คิวบิค เทคโนโลยี</t>
  </si>
  <si>
    <t xml:space="preserve">     บจ. ไทยลอตเต้</t>
  </si>
  <si>
    <t xml:space="preserve">     บจ. แอดวานซ์ไมโครเทค</t>
  </si>
  <si>
    <t xml:space="preserve">     บจ. ไทยคามาย่า</t>
  </si>
  <si>
    <t xml:space="preserve">     บจ. โอสถอินเตอร์</t>
  </si>
  <si>
    <t xml:space="preserve">     บจ. เทรชเชอร์ฮิลล์</t>
  </si>
  <si>
    <t xml:space="preserve">     บจ. ฮัวถอ(ประเทศไทย)</t>
  </si>
  <si>
    <t xml:space="preserve">     บจ. มอร์แกน เดอทัว </t>
  </si>
  <si>
    <t xml:space="preserve">     บจ. วิจัยและพัฒนาสห</t>
  </si>
  <si>
    <t xml:space="preserve">     บจ. ไทยอาซาฮี คาเซอิ </t>
  </si>
  <si>
    <t xml:space="preserve">     บจ. ชิเซโด้โปรเฟสชั่นแนล</t>
  </si>
  <si>
    <t xml:space="preserve">     บจ. ไทยบุนกะแฟชั่น</t>
  </si>
  <si>
    <t xml:space="preserve">     บจ. คาร์บอน เมจิก (ประเทศไทย) (เดิมชื่อ</t>
  </si>
  <si>
    <t xml:space="preserve">           บจ. โดม คอมโพสิต (ประเทศไทย))</t>
  </si>
  <si>
    <t xml:space="preserve">     บจ.ซันร้อยแปด</t>
  </si>
  <si>
    <t xml:space="preserve">     บจ.เอราวัณสิ่งทอ</t>
  </si>
  <si>
    <t xml:space="preserve">     บจ. สหอุบลนคร</t>
  </si>
  <si>
    <t xml:space="preserve">     บจ. โตโยเท็กซ์ไทล์ไทย</t>
  </si>
  <si>
    <t xml:space="preserve">     บจ. แพนแลนด์</t>
  </si>
  <si>
    <t xml:space="preserve">     บจ. อีสเทิร์นรับเบอร์ </t>
  </si>
  <si>
    <t xml:space="preserve">     บจ. เค.ที.วาย อินดัสตรี</t>
  </si>
  <si>
    <t xml:space="preserve">     บจ. อินเตอร์เนชั่นแนล</t>
  </si>
  <si>
    <t xml:space="preserve">     บจ. สหรัตนนคร</t>
  </si>
  <si>
    <t xml:space="preserve">     บจ. ไทยกุลแซ่</t>
  </si>
  <si>
    <t xml:space="preserve">     บจ. เค.คอมเมอร์เชียล </t>
  </si>
  <si>
    <t xml:space="preserve">     บจ. ยูนิลิส  </t>
  </si>
  <si>
    <t xml:space="preserve">     บจ. ไทยทาคายา</t>
  </si>
  <si>
    <t xml:space="preserve">     บจ. แดรี่ไทย</t>
  </si>
  <si>
    <t xml:space="preserve">     บจ. ไทยแน็กซิส</t>
  </si>
  <si>
    <t xml:space="preserve">     บจ. มอลเทนเอเซีย</t>
  </si>
  <si>
    <t xml:space="preserve">     บจ. ร่วมประโยชน์</t>
  </si>
  <si>
    <t xml:space="preserve">     บจ. มอลเทน (ไทยแลนด์)</t>
  </si>
  <si>
    <t xml:space="preserve">     บจ. สัมพันธมิตร</t>
  </si>
  <si>
    <t xml:space="preserve">     บจ. เอช แอนด์ บี </t>
  </si>
  <si>
    <t xml:space="preserve">     บจ. วีน อินเตอร์เนชั่นแนล </t>
  </si>
  <si>
    <t xml:space="preserve">     บจ. สหเซวา</t>
  </si>
  <si>
    <t xml:space="preserve">     บจ. ยู.ซี.ซี.อูเอะชิม่าคอฟฟี่ </t>
  </si>
  <si>
    <t xml:space="preserve">     บจ. ไทยฟลายอิ้ง </t>
  </si>
  <si>
    <t xml:space="preserve">     บจ. เคนมินฟูดส์ </t>
  </si>
  <si>
    <t xml:space="preserve">     บจ. เอ็ม บี ที เอส โบรกกิ้ง </t>
  </si>
  <si>
    <t xml:space="preserve">     บจ. ราชสีมา ชอปปิ้ง </t>
  </si>
  <si>
    <t xml:space="preserve">     บจ. เดอะมอลล์ราชสีมา</t>
  </si>
  <si>
    <t xml:space="preserve">     บจ. ศรีราชาเอวิเอชั่น</t>
  </si>
  <si>
    <t xml:space="preserve">     บจ. วาเซดะ  เอ็ดดูเคชั่น </t>
  </si>
  <si>
    <t xml:space="preserve">     บจ. ไทเกอร์ ดีสทริบิวชั่น </t>
  </si>
  <si>
    <t xml:space="preserve">     บจ. เอ็มซีทีโฮลดิ้ง</t>
  </si>
  <si>
    <t xml:space="preserve">     บจ. เพนส์ มาร์เก็ตติ้ง </t>
  </si>
  <si>
    <t xml:space="preserve">     บจ. ไทยโคบาชิ</t>
  </si>
  <si>
    <t xml:space="preserve">     บจ. ฟูจิกซ์  อินเตอร์เนชั่นแนล</t>
  </si>
  <si>
    <t xml:space="preserve">     บจ. ไทยโทมาโด</t>
  </si>
  <si>
    <t xml:space="preserve">     บจ. สยามออโต้แบคส์</t>
  </si>
  <si>
    <t xml:space="preserve">     บจ. บุญรวี  </t>
  </si>
  <si>
    <t xml:space="preserve">     บจ. อาซาฮี คาเซอิ </t>
  </si>
  <si>
    <t xml:space="preserve">     บจ. ซูรูฮะ (ประเทศไทย)</t>
  </si>
  <si>
    <t xml:space="preserve">     บจ. สห ลอว์สัน</t>
  </si>
  <si>
    <t>บจ.</t>
  </si>
  <si>
    <t xml:space="preserve">     บจ. สหเซเรน</t>
  </si>
  <si>
    <t xml:space="preserve">     บจ. ฮิไรเซมิสึ </t>
  </si>
  <si>
    <t xml:space="preserve">     บจ. สยามทรี</t>
  </si>
  <si>
    <t xml:space="preserve">     บจ. นูบูน</t>
  </si>
  <si>
    <t xml:space="preserve">     บจ. ยูเนี่ยนฟรอสท์</t>
  </si>
  <si>
    <t xml:space="preserve">     บจ. บางกอกคลับ</t>
  </si>
  <si>
    <t xml:space="preserve">     บจ. ไทยโอซูก้า </t>
  </si>
  <si>
    <t xml:space="preserve">     บจ. โนเบิลเพลซ</t>
  </si>
  <si>
    <t xml:space="preserve">     บจ. วินด์เซอร์ปาร์ค แอนด์ กอล์ฟคลับ</t>
  </si>
  <si>
    <t xml:space="preserve">     บจ. ผลิตภัณฑ์</t>
  </si>
  <si>
    <t xml:space="preserve">     บจ. อมตะซิตี้</t>
  </si>
  <si>
    <t xml:space="preserve">     บจ. อิมพีเรียลเทคโนโลยี </t>
  </si>
  <si>
    <t xml:space="preserve">     บจ. ขอนแก่นวิเทศศึกษา</t>
  </si>
  <si>
    <t xml:space="preserve">     บจ. สยาม ไอ -โลจิสติคส์</t>
  </si>
  <si>
    <t xml:space="preserve">     บจ. ไดโซ  ซังเกียว </t>
  </si>
  <si>
    <t xml:space="preserve">     บจ. สยาม ดีซีเอ็ม</t>
  </si>
  <si>
    <t xml:space="preserve">     บจ. อมตะ วีเอ็น</t>
  </si>
  <si>
    <t xml:space="preserve">     บจ. เจ แอนด์ พี (ประเทศไทย)</t>
  </si>
  <si>
    <t>การนำเสนองบการเงิน</t>
  </si>
  <si>
    <t>งบกระแสเงินสด</t>
  </si>
  <si>
    <t>สัญญาเช่า</t>
  </si>
  <si>
    <t>รายได้</t>
  </si>
  <si>
    <t>งบการเงินระหว่างกาล</t>
  </si>
  <si>
    <t>การจ่ายโดยใช้หุ้นเป็นเกณฑ์</t>
  </si>
  <si>
    <t>การรวมธุรกิจ</t>
  </si>
  <si>
    <t>ผลกระทบจากการเปลี่ยนแปลงของอัตราแลกเปลี่ยน</t>
  </si>
  <si>
    <t>ห้างสรรพสินค้า</t>
  </si>
  <si>
    <t xml:space="preserve">     บจ. บีเอ็นซี แม่สอด</t>
  </si>
  <si>
    <t>ผลิตถุงเท้า</t>
  </si>
  <si>
    <t xml:space="preserve">     บจ. สหนำเท็กซ์ไทล์</t>
  </si>
  <si>
    <t>สิ่งทอ</t>
  </si>
  <si>
    <t xml:space="preserve">     THAI PRESIDENT FOODS</t>
  </si>
  <si>
    <t>ผลิตบะหมี่</t>
  </si>
  <si>
    <t xml:space="preserve">           (Hungary) Kft.</t>
  </si>
  <si>
    <t>HUF  2,350,000</t>
  </si>
  <si>
    <t xml:space="preserve">                           จำนวน 1,022,000.00 บาท  จำนวน 1 ราย ค้ำประกันด้วยพันธบัตรธนาคารแห่งประเทศไทย จำนวน 6,220,000.00 บาท</t>
  </si>
  <si>
    <t xml:space="preserve">    </t>
  </si>
  <si>
    <t xml:space="preserve">    เป็นต้นทุนที่จ่ายให้บริษัท  สหโคเจน (ชลบุรี)  จำกัด (มหาชน)    ซึ่งเป็นกิจการที่เกี่ยวข้องกัน  และได้ขายให้กิจการที่เกี่ยวข้องกันและบริษัทอื่น</t>
  </si>
  <si>
    <t>อินเตอร์เนชั่นแนล แลบบอราทอรีส์</t>
  </si>
  <si>
    <t>2557</t>
  </si>
  <si>
    <t>4.  เงินสดและรายการเทียบเท่าเงินสด</t>
  </si>
  <si>
    <t>5.  ลูกหนี้การค้าและลูกหนี้อื่น - กิจการที่เกี่ยวข้องกัน</t>
  </si>
  <si>
    <t>6.  ลูกหนี้การค้าและลูกหนี้อื่น - อื่นๆ</t>
  </si>
  <si>
    <t>- 15 -</t>
  </si>
  <si>
    <t>- 21 -</t>
  </si>
  <si>
    <t>- 28 -</t>
  </si>
  <si>
    <t>8.  เงินลงทุนในบริษัทร่วม</t>
  </si>
  <si>
    <t xml:space="preserve">          8.1  เงินลงทุนในบริษัทร่วม - บันทึกโดยวิธีส่วนได้เสีย</t>
  </si>
  <si>
    <t>8.  เงินลงทุนในบริษัทร่วม (ต่อ)</t>
  </si>
  <si>
    <t xml:space="preserve">     8.2  ข้อมูลเพิ่มเติมของบริษัทร่วม</t>
  </si>
  <si>
    <t>9.  เงินลงทุนในกิจการที่เกี่ยวข้องกัน</t>
  </si>
  <si>
    <t xml:space="preserve">     9.1  เงินลงทุนในหลักทรัพย์เผื่อขาย</t>
  </si>
  <si>
    <t xml:space="preserve">     9.2  เงินลงทุนทั่วไป</t>
  </si>
  <si>
    <t xml:space="preserve">     9.  เงินลงทุนในกิจการที่เกี่ยวข้องกัน  (ต่อ)</t>
  </si>
  <si>
    <t xml:space="preserve">    9.  เงินลงทุนในกิจการที่เกี่ยวข้องกัน  (ต่อ)</t>
  </si>
  <si>
    <t xml:space="preserve">      9.  เงินลงทุนในกิจการที่เกี่ยวข้องกัน  (ต่อ)</t>
  </si>
  <si>
    <t xml:space="preserve">     บจ. บีเอ็นซี เรียลเอสเตท</t>
  </si>
  <si>
    <t xml:space="preserve">     AMIS DU MONDE SARL</t>
  </si>
  <si>
    <t>10. เงินลงทุนระยะยาวอื่น</t>
  </si>
  <si>
    <t xml:space="preserve">    10.1 เงินลงทุนในหลักทรัพย์เผื่อขาย</t>
  </si>
  <si>
    <t xml:space="preserve">    10.2 เงินลงทุนทั่วไป</t>
  </si>
  <si>
    <t xml:space="preserve">    10. เงินลงทุนระยะยาวอื่น  (ต่อ)</t>
  </si>
  <si>
    <t xml:space="preserve">     2.3   มาตรฐานการบัญชีที่มีผลบังคับในอนาคต</t>
  </si>
  <si>
    <t xml:space="preserve">                      รวม</t>
  </si>
  <si>
    <t>หมายเหตุ :-  ลักษณะความสัมพันธ์</t>
  </si>
  <si>
    <t xml:space="preserve"> 30 มิถุนายน 2558</t>
  </si>
  <si>
    <t>ลูกหนี้การค้า และลูกหนี้อื่น-กิจการที่เกี่ยวข้องกัน ณ วันที่ 30 มิถุนายน 2558  และวันที่ 31 ธันวาคม 2557  มีรายละเอียด ดังนี้</t>
  </si>
  <si>
    <t xml:space="preserve">           ลูกหนี้การค้ากิจการที่เกี่ยวข้องกันแยกตามอายุหนี้ที่ค้างชำระ  ณ วันที่ 30 มิถุนายน 2558  และวันที่ 31 ธันวาคม 2557  ได้ดังนี้</t>
  </si>
  <si>
    <t>ลูกหนี้การค้า และลูกหนี้อื่น-อื่นๆ ณ วันที่ 30 มิถุนายน 2558  และวันที่ 31 ธันวาคม 2557  มีรายละเอียด ดังนี้</t>
  </si>
  <si>
    <t>ลูกหนี้การค้า - อื่น แยกตามอายุหนี้ที่ค้างชำระ ณ วันที่  30 มิถุนายน 2558  และวันที่ 31 ธันวาคม 2557  ได้ดังนี้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</si>
</sst>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#,##0.00;\(#,##0.00\)"/>
    <numFmt numFmtId="193" formatCode="#,##0_);[Red]\(#,##0.00\)"/>
    <numFmt numFmtId="194" formatCode="#,##0.00_);[Black]\(#,##0.00\)\ "/>
    <numFmt numFmtId="195" formatCode="#,##0.00_);[Red]\(#,##0.0000\)"/>
    <numFmt numFmtId="196" formatCode="###0.00_);[Red]\(###0.00\)"/>
    <numFmt numFmtId="197" formatCode="#,##0.00\ ;[Red]\(#,##0.00\)"/>
    <numFmt numFmtId="198" formatCode="#,##0\ ;[Red]\(#,##0\)"/>
    <numFmt numFmtId="199" formatCode="#,##0.00\ ;\(#,##0.00\)"/>
    <numFmt numFmtId="200" formatCode="##,##0.00_);\(#,##0.00\)"/>
    <numFmt numFmtId="201" formatCode="#,##0_);\(#,###\)"/>
    <numFmt numFmtId="202" formatCode="##,##0_);\(#,##0\)"/>
    <numFmt numFmtId="203" formatCode="#,##0.00_);[Blue]\(#,##0.00\)"/>
    <numFmt numFmtId="204" formatCode="[$-101041E]d\ mmmm\ yyyy;@"/>
    <numFmt numFmtId="205" formatCode="#,##0.00;[Red]#,##0.00"/>
    <numFmt numFmtId="206" formatCode="#,##0;\(#,##0.00\)"/>
    <numFmt numFmtId="207" formatCode="#,##0.00_);[Black]\(#,##0.00\)"/>
    <numFmt numFmtId="208" formatCode="_-* #,##0.000_-;\-* #,##0.000_-;_-* &quot;-&quot;???_-;_-@_-"/>
    <numFmt numFmtId="209" formatCode="#,##0.00_)"/>
    <numFmt numFmtId="210" formatCode="_-* #,##0.00_-;\-* #,##0.00_-;_-* \-??_-;_-@_-"/>
    <numFmt numFmtId="211" formatCode="##,#00.00\ ;\(#,##0.00\)"/>
    <numFmt numFmtId="212" formatCode="##,##0.00_)\ ;\(#,##0.00\)"/>
    <numFmt numFmtId="213" formatCode="_-* #,##0.000_-;\-* #,##0.000_-;_-* &quot;-&quot;??_-;_-@_-"/>
    <numFmt numFmtId="214" formatCode="_-* #,##0.00_-;\(#,##0.00\)"/>
    <numFmt numFmtId="215" formatCode="_-* #,##0.00_-;\-* #,##0.00_-"/>
    <numFmt numFmtId="216" formatCode="##,##0.00;\(#,##0.00\)"/>
    <numFmt numFmtId="217" formatCode="_-* #,##0.00_-;\-* #,##0.00_-;_-* &quot;-&quot;??_-_-_-_-_-_-"/>
    <numFmt numFmtId="218" formatCode="#,##0.000;\-#,##0.000"/>
    <numFmt numFmtId="219" formatCode="_-* #,##0.00_-;\-* #,##0.00_-;_-* &quot;-&quot;??_-_-_-_-_-_-_-;_-@_-"/>
    <numFmt numFmtId="220" formatCode="#,##0.00_);[Blue]\(#,##0.0000\)"/>
    <numFmt numFmtId="221" formatCode="_-* #,##0.00_-;\-* #,##0.00_-;0.00_-"/>
    <numFmt numFmtId="222" formatCode="_-* #,##0.00_-;\(#,##0.00\);0.00_-"/>
    <numFmt numFmtId="223" formatCode="_-* #,##0_-;\-* #,##0_-;_-* &quot;-&quot;??_-;_-@_-"/>
    <numFmt numFmtId="224" formatCode="#,##0.00_);\(#,##0.00\)"/>
    <numFmt numFmtId="225" formatCode="#,##0.00_ ;\-#,##0.00\ "/>
    <numFmt numFmtId="226" formatCode="#,##0.0_);\(#,###.0\)"/>
    <numFmt numFmtId="227" formatCode="#,##0.00_);\(#,###.00\)"/>
    <numFmt numFmtId="228" formatCode="##,##0.00_-;\(#,##0.00\)"/>
    <numFmt numFmtId="229" formatCode="_(* #,##0.00_);_(* \(#,##0.00\);_(* \-??_);_(@_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#,##0_);\(#,##0.00\)"/>
    <numFmt numFmtId="235" formatCode="_-* #,##0.00_-;\(#,##0.00\);_-* \-??_-;_-@_-"/>
    <numFmt numFmtId="236" formatCode="_-* #,##0.00_-;\(#,##0.00\);_-* &quot;-&quot;??_-;_-@_-"/>
    <numFmt numFmtId="237" formatCode="_-* #,##0.00_-;\-* #,##0.00_-;&quot;-&quot;"/>
    <numFmt numFmtId="238" formatCode="#,##0.00_-;\(#,##0.00\);0.00_-"/>
  </numFmts>
  <fonts count="52">
    <font>
      <sz val="14"/>
      <name val="Cordia New"/>
      <family val="0"/>
    </font>
    <font>
      <sz val="12"/>
      <name val="Helv"/>
      <family val="0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name val="Angsana New"/>
      <family val="1"/>
    </font>
    <font>
      <sz val="14"/>
      <name val="BrowalliaUPC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UPC"/>
      <family val="1"/>
    </font>
    <font>
      <sz val="15"/>
      <color indexed="8"/>
      <name val="AngsanaUPC"/>
      <family val="1"/>
    </font>
    <font>
      <b/>
      <sz val="15"/>
      <color indexed="8"/>
      <name val="Angsana New"/>
      <family val="1"/>
    </font>
    <font>
      <sz val="14"/>
      <color indexed="8"/>
      <name val="Cordia New"/>
      <family val="2"/>
    </font>
    <font>
      <u val="single"/>
      <sz val="16"/>
      <color indexed="8"/>
      <name val="Angsana New"/>
      <family val="1"/>
    </font>
    <font>
      <sz val="14"/>
      <color indexed="8"/>
      <name val="AngsanaUPC"/>
      <family val="1"/>
    </font>
    <font>
      <b/>
      <sz val="12"/>
      <color indexed="8"/>
      <name val="AngsanaUPC"/>
      <family val="1"/>
    </font>
    <font>
      <b/>
      <sz val="16"/>
      <name val="AngsanaUPC"/>
      <family val="1"/>
    </font>
    <font>
      <b/>
      <sz val="16"/>
      <name val="Angsana New"/>
      <family val="1"/>
    </font>
    <font>
      <sz val="16"/>
      <name val="AngsanaUPC"/>
      <family val="1"/>
    </font>
    <font>
      <sz val="15"/>
      <name val="Angsana New"/>
      <family val="1"/>
    </font>
    <font>
      <sz val="14"/>
      <name val="AngsanaUPC"/>
      <family val="1"/>
    </font>
    <font>
      <sz val="11"/>
      <color indexed="8"/>
      <name val="Tahoma"/>
      <family val="2"/>
    </font>
    <font>
      <sz val="16"/>
      <name val="Cordia New"/>
      <family val="2"/>
    </font>
    <font>
      <b/>
      <sz val="15"/>
      <name val="AngsanaUPC"/>
      <family val="1"/>
    </font>
    <font>
      <sz val="11"/>
      <color indexed="8"/>
      <name val="Calibri"/>
      <family val="2"/>
    </font>
    <font>
      <sz val="14"/>
      <name val="Angsana New"/>
      <family val="1"/>
    </font>
    <font>
      <sz val="15"/>
      <name val="AngsanaUPC"/>
      <family val="1"/>
    </font>
    <font>
      <sz val="12"/>
      <name val="AngsanaUPC"/>
      <family val="1"/>
    </font>
    <font>
      <u val="single"/>
      <sz val="16"/>
      <name val="AngsanaUPC"/>
      <family val="1"/>
    </font>
    <font>
      <sz val="11"/>
      <color indexed="9"/>
      <name val="Tahoma"/>
      <family val="2"/>
    </font>
    <font>
      <sz val="14"/>
      <color indexed="8"/>
      <name val="Angsan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29" fontId="26" fillId="0" borderId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11" borderId="2" applyNumberFormat="0" applyAlignment="0" applyProtection="0"/>
    <xf numFmtId="0" fontId="42" fillId="0" borderId="3" applyNumberFormat="0" applyFill="0" applyAlignment="0" applyProtection="0"/>
    <xf numFmtId="0" fontId="4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  <xf numFmtId="0" fontId="44" fillId="7" borderId="1" applyNumberFormat="0" applyAlignment="0" applyProtection="0"/>
    <xf numFmtId="0" fontId="45" fillId="7" borderId="0" applyNumberFormat="0" applyBorder="0" applyAlignment="0" applyProtection="0"/>
    <xf numFmtId="0" fontId="46" fillId="0" borderId="4" applyNumberFormat="0" applyFill="0" applyAlignment="0" applyProtection="0"/>
    <xf numFmtId="0" fontId="47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48" fillId="10" borderId="5" applyNumberFormat="0" applyAlignment="0" applyProtection="0"/>
    <xf numFmtId="0" fontId="0" fillId="4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40" fontId="8" fillId="0" borderId="0" xfId="130" applyNumberFormat="1" applyFont="1" applyFill="1" applyAlignment="1">
      <alignment vertical="center"/>
      <protection/>
    </xf>
    <xf numFmtId="43" fontId="8" fillId="0" borderId="0" xfId="36" applyFont="1" applyFill="1" applyAlignment="1">
      <alignment vertical="center"/>
    </xf>
    <xf numFmtId="39" fontId="8" fillId="0" borderId="0" xfId="0" applyNumberFormat="1" applyFont="1" applyFill="1" applyAlignment="1">
      <alignment/>
    </xf>
    <xf numFmtId="39" fontId="8" fillId="0" borderId="0" xfId="33" applyNumberFormat="1" applyFont="1" applyFill="1" applyBorder="1" applyAlignment="1" applyProtection="1" quotePrefix="1">
      <alignment/>
      <protection/>
    </xf>
    <xf numFmtId="39" fontId="8" fillId="0" borderId="0" xfId="33" applyNumberFormat="1" applyFont="1" applyFill="1" applyBorder="1" applyAlignment="1" applyProtection="1" quotePrefix="1">
      <alignment horizontal="center"/>
      <protection/>
    </xf>
    <xf numFmtId="39" fontId="8" fillId="0" borderId="0" xfId="150" applyNumberFormat="1" applyFont="1" applyFill="1" applyBorder="1" applyAlignment="1" applyProtection="1" quotePrefix="1">
      <alignment horizontal="centerContinuous"/>
      <protection/>
    </xf>
    <xf numFmtId="39" fontId="9" fillId="0" borderId="0" xfId="0" applyNumberFormat="1" applyFont="1" applyFill="1" applyAlignment="1">
      <alignment/>
    </xf>
    <xf numFmtId="39" fontId="8" fillId="0" borderId="0" xfId="150" applyNumberFormat="1" applyFont="1" applyFill="1" applyBorder="1" applyAlignment="1" applyProtection="1">
      <alignment horizontal="left"/>
      <protection/>
    </xf>
    <xf numFmtId="39" fontId="8" fillId="0" borderId="0" xfId="150" applyNumberFormat="1" applyFont="1" applyFill="1" applyBorder="1" applyAlignment="1" applyProtection="1" quotePrefix="1">
      <alignment horizontal="center"/>
      <protection/>
    </xf>
    <xf numFmtId="39" fontId="8" fillId="0" borderId="0" xfId="150" applyNumberFormat="1" applyFont="1" applyFill="1" applyBorder="1" applyAlignment="1" applyProtection="1">
      <alignment horizontal="center"/>
      <protection/>
    </xf>
    <xf numFmtId="39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9" fontId="10" fillId="0" borderId="0" xfId="150" applyNumberFormat="1" applyFont="1" applyFill="1" applyBorder="1" applyAlignment="1" applyProtection="1">
      <alignment horizontal="center"/>
      <protection/>
    </xf>
    <xf numFmtId="39" fontId="10" fillId="0" borderId="0" xfId="150" applyNumberFormat="1" applyFont="1" applyFill="1" applyBorder="1" applyAlignment="1" applyProtection="1" quotePrefix="1">
      <alignment horizontal="centerContinuous"/>
      <protection/>
    </xf>
    <xf numFmtId="39" fontId="10" fillId="0" borderId="10" xfId="150" applyNumberFormat="1" applyFont="1" applyFill="1" applyBorder="1" applyAlignment="1" applyProtection="1">
      <alignment horizontal="center"/>
      <protection/>
    </xf>
    <xf numFmtId="39" fontId="8" fillId="0" borderId="0" xfId="150" applyNumberFormat="1" applyFont="1" applyFill="1" applyBorder="1" applyAlignment="1" applyProtection="1">
      <alignment/>
      <protection/>
    </xf>
    <xf numFmtId="39" fontId="8" fillId="0" borderId="0" xfId="150" applyNumberFormat="1" applyFont="1" applyFill="1" applyBorder="1" applyAlignment="1" applyProtection="1" quotePrefix="1">
      <alignment/>
      <protection/>
    </xf>
    <xf numFmtId="200" fontId="8" fillId="0" borderId="0" xfId="150" applyNumberFormat="1" applyFont="1" applyFill="1" applyBorder="1" applyAlignment="1" applyProtection="1">
      <alignment/>
      <protection/>
    </xf>
    <xf numFmtId="200" fontId="10" fillId="0" borderId="0" xfId="150" applyNumberFormat="1" applyFont="1" applyFill="1" applyBorder="1" applyAlignment="1" applyProtection="1" quotePrefix="1">
      <alignment/>
      <protection/>
    </xf>
    <xf numFmtId="200" fontId="8" fillId="0" borderId="0" xfId="150" applyNumberFormat="1" applyFont="1" applyFill="1" applyBorder="1" applyAlignment="1" applyProtection="1" quotePrefix="1">
      <alignment/>
      <protection/>
    </xf>
    <xf numFmtId="39" fontId="8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 horizontal="center"/>
    </xf>
    <xf numFmtId="39" fontId="8" fillId="0" borderId="0" xfId="33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39" fontId="8" fillId="0" borderId="0" xfId="33" applyNumberFormat="1" applyFont="1" applyFill="1" applyAlignment="1">
      <alignment/>
    </xf>
    <xf numFmtId="39" fontId="8" fillId="0" borderId="0" xfId="150" applyNumberFormat="1" applyFont="1" applyFill="1" applyAlignment="1">
      <alignment/>
      <protection/>
    </xf>
    <xf numFmtId="39" fontId="12" fillId="0" borderId="0" xfId="0" applyNumberFormat="1" applyFont="1" applyFill="1" applyAlignment="1" quotePrefix="1">
      <alignment horizontal="center"/>
    </xf>
    <xf numFmtId="39" fontId="12" fillId="0" borderId="0" xfId="0" applyNumberFormat="1" applyFont="1" applyFill="1" applyAlignment="1">
      <alignment horizontal="center"/>
    </xf>
    <xf numFmtId="212" fontId="9" fillId="0" borderId="0" xfId="33" applyNumberFormat="1" applyFont="1" applyFill="1" applyBorder="1" applyAlignment="1">
      <alignment/>
    </xf>
    <xf numFmtId="212" fontId="9" fillId="0" borderId="0" xfId="33" applyNumberFormat="1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0" applyNumberFormat="1" applyFont="1" applyFill="1" applyAlignment="1">
      <alignment horizontal="centerContinuous"/>
    </xf>
    <xf numFmtId="0" fontId="8" fillId="0" borderId="0" xfId="130" applyFont="1" applyFill="1" applyAlignment="1">
      <alignment horizontal="centerContinuous"/>
      <protection/>
    </xf>
    <xf numFmtId="39" fontId="10" fillId="0" borderId="0" xfId="0" applyNumberFormat="1" applyFont="1" applyFill="1" applyAlignment="1">
      <alignment/>
    </xf>
    <xf numFmtId="39" fontId="8" fillId="0" borderId="0" xfId="33" applyNumberFormat="1" applyFont="1" applyFill="1" applyAlignment="1" applyProtection="1" quotePrefix="1">
      <alignment/>
      <protection/>
    </xf>
    <xf numFmtId="39" fontId="8" fillId="0" borderId="0" xfId="33" applyNumberFormat="1" applyFont="1" applyFill="1" applyAlignment="1" applyProtection="1" quotePrefix="1">
      <alignment horizontal="center"/>
      <protection/>
    </xf>
    <xf numFmtId="39" fontId="8" fillId="0" borderId="0" xfId="33" applyNumberFormat="1" applyFont="1" applyFill="1" applyAlignment="1">
      <alignment horizontal="center"/>
    </xf>
    <xf numFmtId="199" fontId="8" fillId="0" borderId="0" xfId="33" applyNumberFormat="1" applyFont="1" applyFill="1" applyAlignment="1">
      <alignment/>
    </xf>
    <xf numFmtId="199" fontId="8" fillId="0" borderId="11" xfId="86" applyNumberFormat="1" applyFont="1" applyFill="1" applyBorder="1" applyAlignment="1" applyProtection="1" quotePrefix="1">
      <alignment/>
      <protection/>
    </xf>
    <xf numFmtId="199" fontId="8" fillId="0" borderId="0" xfId="0" applyNumberFormat="1" applyFont="1" applyFill="1" applyAlignment="1">
      <alignment/>
    </xf>
    <xf numFmtId="199" fontId="8" fillId="0" borderId="12" xfId="33" applyNumberFormat="1" applyFont="1" applyFill="1" applyBorder="1" applyAlignment="1" applyProtection="1" quotePrefix="1">
      <alignment/>
      <protection/>
    </xf>
    <xf numFmtId="199" fontId="8" fillId="0" borderId="0" xfId="33" applyNumberFormat="1" applyFont="1" applyFill="1" applyBorder="1" applyAlignment="1" applyProtection="1" quotePrefix="1">
      <alignment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 quotePrefix="1">
      <alignment horizontal="centerContinuous"/>
    </xf>
    <xf numFmtId="0" fontId="8" fillId="0" borderId="0" xfId="0" applyFont="1" applyFill="1" applyAlignment="1">
      <alignment/>
    </xf>
    <xf numFmtId="203" fontId="13" fillId="0" borderId="0" xfId="150" applyNumberFormat="1" applyFont="1" applyFill="1" applyAlignment="1" applyProtection="1">
      <alignment/>
      <protection/>
    </xf>
    <xf numFmtId="203" fontId="13" fillId="0" borderId="0" xfId="0" applyNumberFormat="1" applyFont="1" applyFill="1" applyAlignment="1">
      <alignment/>
    </xf>
    <xf numFmtId="203" fontId="13" fillId="0" borderId="0" xfId="33" applyNumberFormat="1" applyFont="1" applyFill="1" applyAlignment="1">
      <alignment/>
    </xf>
    <xf numFmtId="203" fontId="14" fillId="0" borderId="0" xfId="0" applyNumberFormat="1" applyFont="1" applyFill="1" applyAlignment="1">
      <alignment/>
    </xf>
    <xf numFmtId="39" fontId="15" fillId="0" borderId="0" xfId="0" applyNumberFormat="1" applyFont="1" applyFill="1" applyAlignment="1">
      <alignment horizontal="right"/>
    </xf>
    <xf numFmtId="40" fontId="15" fillId="0" borderId="0" xfId="86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0" fontId="15" fillId="0" borderId="11" xfId="86" applyNumberFormat="1" applyFont="1" applyFill="1" applyBorder="1" applyAlignment="1">
      <alignment horizontal="center"/>
    </xf>
    <xf numFmtId="203" fontId="17" fillId="0" borderId="0" xfId="0" applyNumberFormat="1" applyFont="1" applyFill="1" applyAlignment="1">
      <alignment/>
    </xf>
    <xf numFmtId="203" fontId="14" fillId="0" borderId="0" xfId="0" applyNumberFormat="1" applyFont="1" applyFill="1" applyBorder="1" applyAlignment="1">
      <alignment/>
    </xf>
    <xf numFmtId="203" fontId="14" fillId="0" borderId="0" xfId="150" applyNumberFormat="1" applyFont="1" applyFill="1" applyAlignment="1" applyProtection="1">
      <alignment/>
      <protection/>
    </xf>
    <xf numFmtId="203" fontId="14" fillId="0" borderId="0" xfId="44" applyNumberFormat="1" applyFont="1" applyFill="1" applyAlignment="1">
      <alignment/>
    </xf>
    <xf numFmtId="40" fontId="16" fillId="0" borderId="0" xfId="86" applyNumberFormat="1" applyFont="1" applyFill="1" applyBorder="1" applyAlignment="1">
      <alignment horizontal="center"/>
    </xf>
    <xf numFmtId="40" fontId="8" fillId="0" borderId="0" xfId="86" applyNumberFormat="1" applyFont="1" applyFill="1" applyBorder="1" applyAlignment="1">
      <alignment horizontal="centerContinuous"/>
    </xf>
    <xf numFmtId="203" fontId="14" fillId="0" borderId="11" xfId="0" applyNumberFormat="1" applyFont="1" applyFill="1" applyBorder="1" applyAlignment="1">
      <alignment/>
    </xf>
    <xf numFmtId="40" fontId="16" fillId="0" borderId="11" xfId="86" applyNumberFormat="1" applyFont="1" applyFill="1" applyBorder="1" applyAlignment="1">
      <alignment horizontal="center"/>
    </xf>
    <xf numFmtId="203" fontId="14" fillId="0" borderId="0" xfId="0" applyNumberFormat="1" applyFont="1" applyFill="1" applyAlignment="1">
      <alignment horizontal="center"/>
    </xf>
    <xf numFmtId="39" fontId="8" fillId="0" borderId="0" xfId="44" applyNumberFormat="1" applyFont="1" applyFill="1" applyAlignment="1">
      <alignment/>
    </xf>
    <xf numFmtId="39" fontId="8" fillId="0" borderId="0" xfId="44" applyNumberFormat="1" applyFont="1" applyFill="1" applyBorder="1" applyAlignment="1" applyProtection="1" quotePrefix="1">
      <alignment/>
      <protection/>
    </xf>
    <xf numFmtId="39" fontId="10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102" applyFont="1" applyFill="1" applyAlignment="1">
      <alignment/>
      <protection/>
    </xf>
    <xf numFmtId="39" fontId="8" fillId="0" borderId="0" xfId="150" applyNumberFormat="1" applyFont="1" applyFill="1" applyBorder="1" applyAlignment="1" applyProtection="1" quotePrefix="1">
      <alignment horizontal="left"/>
      <protection/>
    </xf>
    <xf numFmtId="39" fontId="13" fillId="0" borderId="0" xfId="102" applyNumberFormat="1" applyFont="1" applyFill="1" applyAlignment="1">
      <alignment/>
      <protection/>
    </xf>
    <xf numFmtId="0" fontId="12" fillId="0" borderId="0" xfId="102" applyFont="1" applyFill="1" applyAlignment="1">
      <alignment horizontal="center"/>
      <protection/>
    </xf>
    <xf numFmtId="39" fontId="10" fillId="0" borderId="11" xfId="0" applyNumberFormat="1" applyFont="1" applyFill="1" applyBorder="1" applyAlignment="1">
      <alignment/>
    </xf>
    <xf numFmtId="0" fontId="12" fillId="0" borderId="11" xfId="102" applyFont="1" applyFill="1" applyBorder="1" applyAlignment="1">
      <alignment horizontal="center"/>
      <protection/>
    </xf>
    <xf numFmtId="39" fontId="10" fillId="0" borderId="11" xfId="0" applyNumberFormat="1" applyFont="1" applyFill="1" applyBorder="1" applyAlignment="1">
      <alignment horizontal="left"/>
    </xf>
    <xf numFmtId="39" fontId="10" fillId="0" borderId="0" xfId="150" applyNumberFormat="1" applyFont="1" applyFill="1" applyBorder="1" applyAlignment="1" applyProtection="1" quotePrefix="1">
      <alignment horizontal="left"/>
      <protection/>
    </xf>
    <xf numFmtId="214" fontId="8" fillId="0" borderId="0" xfId="33" applyNumberFormat="1" applyFont="1" applyFill="1" applyBorder="1" applyAlignment="1" applyProtection="1" quotePrefix="1">
      <alignment horizontal="right"/>
      <protection/>
    </xf>
    <xf numFmtId="39" fontId="8" fillId="0" borderId="0" xfId="150" applyNumberFormat="1" applyFont="1" applyFill="1" applyBorder="1" applyAlignment="1" applyProtection="1" quotePrefix="1">
      <alignment horizontal="left" vertical="center"/>
      <protection/>
    </xf>
    <xf numFmtId="214" fontId="14" fillId="0" borderId="0" xfId="33" applyNumberFormat="1" applyFont="1" applyFill="1" applyBorder="1" applyAlignment="1" applyProtection="1" quotePrefix="1">
      <alignment horizontal="right"/>
      <protection/>
    </xf>
    <xf numFmtId="214" fontId="14" fillId="0" borderId="12" xfId="33" applyNumberFormat="1" applyFont="1" applyFill="1" applyBorder="1" applyAlignment="1">
      <alignment horizontal="right"/>
    </xf>
    <xf numFmtId="0" fontId="12" fillId="0" borderId="0" xfId="102" applyFont="1" applyFill="1" applyBorder="1" applyAlignment="1">
      <alignment horizontal="center"/>
      <protection/>
    </xf>
    <xf numFmtId="0" fontId="13" fillId="0" borderId="0" xfId="102" applyFont="1" applyFill="1" applyAlignment="1">
      <alignment/>
      <protection/>
    </xf>
    <xf numFmtId="0" fontId="12" fillId="0" borderId="0" xfId="102" applyFont="1" applyFill="1" applyBorder="1" applyAlignment="1">
      <alignment/>
      <protection/>
    </xf>
    <xf numFmtId="43" fontId="13" fillId="0" borderId="0" xfId="33" applyFont="1" applyFill="1" applyBorder="1" applyAlignment="1">
      <alignment/>
    </xf>
    <xf numFmtId="209" fontId="13" fillId="0" borderId="0" xfId="33" applyNumberFormat="1" applyFont="1" applyFill="1" applyBorder="1" applyAlignment="1">
      <alignment/>
    </xf>
    <xf numFmtId="43" fontId="8" fillId="0" borderId="0" xfId="59" applyFont="1" applyFill="1" applyBorder="1" applyAlignment="1">
      <alignment horizontal="center" vertical="center"/>
    </xf>
    <xf numFmtId="212" fontId="13" fillId="0" borderId="0" xfId="102" applyNumberFormat="1" applyFont="1" applyFill="1" applyBorder="1" applyAlignment="1">
      <alignment/>
      <protection/>
    </xf>
    <xf numFmtId="203" fontId="10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/>
    </xf>
    <xf numFmtId="203" fontId="8" fillId="0" borderId="0" xfId="33" applyNumberFormat="1" applyFont="1" applyFill="1" applyAlignment="1">
      <alignment/>
    </xf>
    <xf numFmtId="212" fontId="13" fillId="0" borderId="0" xfId="33" applyNumberFormat="1" applyFont="1" applyFill="1" applyBorder="1" applyAlignment="1">
      <alignment/>
    </xf>
    <xf numFmtId="203" fontId="8" fillId="0" borderId="0" xfId="33" applyNumberFormat="1" applyFont="1" applyFill="1" applyBorder="1" applyAlignment="1">
      <alignment/>
    </xf>
    <xf numFmtId="203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203" fontId="8" fillId="0" borderId="0" xfId="150" applyNumberFormat="1" applyFont="1" applyFill="1" applyAlignment="1" applyProtection="1">
      <alignment/>
      <protection/>
    </xf>
    <xf numFmtId="43" fontId="13" fillId="0" borderId="0" xfId="33" applyFont="1" applyFill="1" applyBorder="1" applyAlignment="1">
      <alignment/>
    </xf>
    <xf numFmtId="39" fontId="9" fillId="0" borderId="0" xfId="0" applyNumberFormat="1" applyFont="1" applyFill="1" applyAlignment="1">
      <alignment horizontal="center"/>
    </xf>
    <xf numFmtId="196" fontId="10" fillId="0" borderId="0" xfId="0" applyNumberFormat="1" applyFont="1" applyFill="1" applyAlignment="1">
      <alignment horizontal="left"/>
    </xf>
    <xf numFmtId="196" fontId="8" fillId="0" borderId="0" xfId="0" applyNumberFormat="1" applyFont="1" applyFill="1" applyAlignment="1">
      <alignment horizontal="left"/>
    </xf>
    <xf numFmtId="196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 quotePrefix="1">
      <alignment horizontal="center"/>
    </xf>
    <xf numFmtId="39" fontId="10" fillId="0" borderId="0" xfId="0" applyNumberFormat="1" applyFont="1" applyFill="1" applyAlignment="1">
      <alignment horizontal="center"/>
    </xf>
    <xf numFmtId="214" fontId="8" fillId="0" borderId="0" xfId="33" applyNumberFormat="1" applyFont="1" applyFill="1" applyBorder="1" applyAlignment="1">
      <alignment/>
    </xf>
    <xf numFmtId="214" fontId="8" fillId="0" borderId="0" xfId="33" applyNumberFormat="1" applyFont="1" applyFill="1" applyAlignment="1">
      <alignment/>
    </xf>
    <xf numFmtId="214" fontId="8" fillId="0" borderId="10" xfId="33" applyNumberFormat="1" applyFont="1" applyFill="1" applyBorder="1" applyAlignment="1">
      <alignment/>
    </xf>
    <xf numFmtId="218" fontId="8" fillId="0" borderId="0" xfId="0" applyNumberFormat="1" applyFont="1" applyFill="1" applyAlignment="1">
      <alignment/>
    </xf>
    <xf numFmtId="218" fontId="8" fillId="0" borderId="0" xfId="0" applyNumberFormat="1" applyFont="1" applyFill="1" applyAlignment="1">
      <alignment horizontal="center"/>
    </xf>
    <xf numFmtId="218" fontId="8" fillId="0" borderId="0" xfId="0" applyNumberFormat="1" applyFont="1" applyFill="1" applyAlignment="1">
      <alignment horizontal="left"/>
    </xf>
    <xf numFmtId="218" fontId="8" fillId="0" borderId="0" xfId="33" applyNumberFormat="1" applyFont="1" applyFill="1" applyBorder="1" applyAlignment="1">
      <alignment/>
    </xf>
    <xf numFmtId="218" fontId="8" fillId="0" borderId="0" xfId="33" applyNumberFormat="1" applyFont="1" applyFill="1" applyAlignment="1">
      <alignment/>
    </xf>
    <xf numFmtId="214" fontId="8" fillId="0" borderId="10" xfId="33" applyNumberFormat="1" applyFont="1" applyFill="1" applyBorder="1" applyAlignment="1">
      <alignment/>
    </xf>
    <xf numFmtId="214" fontId="8" fillId="0" borderId="0" xfId="33" applyNumberFormat="1" applyFont="1" applyFill="1" applyAlignment="1">
      <alignment/>
    </xf>
    <xf numFmtId="214" fontId="8" fillId="0" borderId="12" xfId="33" applyNumberFormat="1" applyFont="1" applyFill="1" applyBorder="1" applyAlignment="1">
      <alignment/>
    </xf>
    <xf numFmtId="39" fontId="12" fillId="0" borderId="0" xfId="150" applyNumberFormat="1" applyFont="1" applyFill="1" applyAlignment="1" applyProtection="1">
      <alignment horizontal="centerContinuous"/>
      <protection/>
    </xf>
    <xf numFmtId="39" fontId="12" fillId="0" borderId="0" xfId="150" applyNumberFormat="1" applyFont="1" applyFill="1" applyAlignment="1" applyProtection="1">
      <alignment horizontal="left"/>
      <protection/>
    </xf>
    <xf numFmtId="39" fontId="12" fillId="0" borderId="0" xfId="0" applyNumberFormat="1" applyFont="1" applyFill="1" applyAlignment="1">
      <alignment/>
    </xf>
    <xf numFmtId="39" fontId="12" fillId="0" borderId="0" xfId="150" applyNumberFormat="1" applyFont="1" applyFill="1">
      <alignment/>
      <protection/>
    </xf>
    <xf numFmtId="39" fontId="13" fillId="0" borderId="0" xfId="150" applyNumberFormat="1" applyFont="1" applyFill="1">
      <alignment/>
      <protection/>
    </xf>
    <xf numFmtId="39" fontId="13" fillId="0" borderId="0" xfId="48" applyNumberFormat="1" applyFont="1" applyFill="1" applyAlignment="1">
      <alignment/>
    </xf>
    <xf numFmtId="39" fontId="13" fillId="0" borderId="0" xfId="150" applyNumberFormat="1" applyFont="1" applyFill="1" applyAlignment="1">
      <alignment/>
      <protection/>
    </xf>
    <xf numFmtId="39" fontId="13" fillId="0" borderId="0" xfId="0" applyNumberFormat="1" applyFont="1" applyFill="1" applyBorder="1" applyAlignment="1">
      <alignment/>
    </xf>
    <xf numFmtId="39" fontId="13" fillId="0" borderId="0" xfId="150" applyNumberFormat="1" applyFont="1" applyFill="1" applyAlignment="1" applyProtection="1">
      <alignment/>
      <protection/>
    </xf>
    <xf numFmtId="203" fontId="13" fillId="0" borderId="0" xfId="150" applyNumberFormat="1" applyFont="1" applyFill="1">
      <alignment/>
      <protection/>
    </xf>
    <xf numFmtId="39" fontId="13" fillId="0" borderId="0" xfId="48" applyNumberFormat="1" applyFont="1" applyFill="1" applyAlignment="1">
      <alignment/>
    </xf>
    <xf numFmtId="3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9" fontId="19" fillId="0" borderId="0" xfId="150" applyNumberFormat="1" applyFont="1" applyFill="1" applyAlignment="1" applyProtection="1">
      <alignment/>
      <protection/>
    </xf>
    <xf numFmtId="39" fontId="19" fillId="0" borderId="0" xfId="150" applyNumberFormat="1" applyFont="1" applyFill="1" applyAlignment="1" applyProtection="1">
      <alignment horizontal="left"/>
      <protection/>
    </xf>
    <xf numFmtId="39" fontId="13" fillId="0" borderId="0" xfId="0" applyNumberFormat="1" applyFont="1" applyFill="1" applyAlignment="1">
      <alignment horizontal="center"/>
    </xf>
    <xf numFmtId="39" fontId="13" fillId="0" borderId="0" xfId="150" applyNumberFormat="1" applyFont="1" applyFill="1" applyAlignment="1" applyProtection="1">
      <alignment horizontal="centerContinuous"/>
      <protection/>
    </xf>
    <xf numFmtId="39" fontId="13" fillId="0" borderId="0" xfId="0" applyNumberFormat="1" applyFont="1" applyFill="1" applyAlignment="1">
      <alignment horizontal="centerContinuous"/>
    </xf>
    <xf numFmtId="39" fontId="13" fillId="0" borderId="0" xfId="150" applyNumberFormat="1" applyFont="1" applyFill="1" applyAlignment="1">
      <alignment horizontal="centerContinuous"/>
      <protection/>
    </xf>
    <xf numFmtId="39" fontId="13" fillId="0" borderId="0" xfId="48" applyNumberFormat="1" applyFont="1" applyFill="1" applyAlignment="1">
      <alignment horizontal="centerContinuous"/>
    </xf>
    <xf numFmtId="39" fontId="13" fillId="0" borderId="0" xfId="0" applyNumberFormat="1" applyFont="1" applyFill="1" applyAlignment="1">
      <alignment/>
    </xf>
    <xf numFmtId="39" fontId="13" fillId="0" borderId="0" xfId="143" applyNumberFormat="1" applyFont="1" applyFill="1" applyBorder="1" applyAlignment="1" applyProtection="1">
      <alignment/>
      <protection/>
    </xf>
    <xf numFmtId="203" fontId="13" fillId="0" borderId="0" xfId="151" applyNumberFormat="1" applyFont="1" applyFill="1">
      <alignment/>
      <protection/>
    </xf>
    <xf numFmtId="0" fontId="13" fillId="0" borderId="0" xfId="127" applyNumberFormat="1" applyFont="1" applyFill="1" applyAlignment="1">
      <alignment horizontal="center" vertical="center"/>
      <protection/>
    </xf>
    <xf numFmtId="203" fontId="19" fillId="0" borderId="0" xfId="151" applyNumberFormat="1" applyFont="1" applyFill="1" applyAlignment="1">
      <alignment horizontal="centerContinuous"/>
      <protection/>
    </xf>
    <xf numFmtId="39" fontId="19" fillId="0" borderId="0" xfId="0" applyNumberFormat="1" applyFont="1" applyFill="1" applyAlignment="1">
      <alignment horizontal="center"/>
    </xf>
    <xf numFmtId="39" fontId="12" fillId="0" borderId="0" xfId="150" applyNumberFormat="1" applyFont="1" applyFill="1" applyAlignment="1">
      <alignment/>
      <protection/>
    </xf>
    <xf numFmtId="0" fontId="13" fillId="0" borderId="0" xfId="0" applyFont="1" applyFill="1" applyAlignment="1">
      <alignment vertical="center"/>
    </xf>
    <xf numFmtId="0" fontId="13" fillId="0" borderId="0" xfId="132" applyFont="1" applyFill="1">
      <alignment/>
      <protection/>
    </xf>
    <xf numFmtId="39" fontId="13" fillId="0" borderId="0" xfId="150" applyFont="1" applyFill="1">
      <alignment/>
      <protection/>
    </xf>
    <xf numFmtId="0" fontId="13" fillId="0" borderId="0" xfId="131" applyFont="1" applyFill="1">
      <alignment/>
      <protection/>
    </xf>
    <xf numFmtId="0" fontId="8" fillId="0" borderId="0" xfId="0" applyFont="1" applyFill="1" applyAlignment="1" quotePrefix="1">
      <alignment/>
    </xf>
    <xf numFmtId="43" fontId="8" fillId="0" borderId="0" xfId="33" applyFont="1" applyFill="1" applyAlignment="1">
      <alignment/>
    </xf>
    <xf numFmtId="39" fontId="8" fillId="0" borderId="0" xfId="116" applyNumberFormat="1" applyFont="1" applyFill="1" applyAlignment="1">
      <alignment horizontal="centerContinuous"/>
      <protection/>
    </xf>
    <xf numFmtId="39" fontId="8" fillId="0" borderId="0" xfId="116" applyNumberFormat="1" applyFont="1" applyFill="1">
      <alignment/>
      <protection/>
    </xf>
    <xf numFmtId="39" fontId="10" fillId="0" borderId="0" xfId="116" applyNumberFormat="1" applyFont="1" applyFill="1">
      <alignment/>
      <protection/>
    </xf>
    <xf numFmtId="39" fontId="8" fillId="0" borderId="0" xfId="116" applyNumberFormat="1" applyFont="1" applyFill="1" applyAlignment="1">
      <alignment horizontal="right"/>
      <protection/>
    </xf>
    <xf numFmtId="39" fontId="8" fillId="0" borderId="11" xfId="116" applyNumberFormat="1" applyFont="1" applyFill="1" applyBorder="1" applyAlignment="1">
      <alignment horizontal="centerContinuous"/>
      <protection/>
    </xf>
    <xf numFmtId="39" fontId="8" fillId="0" borderId="11" xfId="103" applyNumberFormat="1" applyFont="1" applyFill="1" applyBorder="1" applyAlignment="1">
      <alignment horizontal="centerContinuous"/>
      <protection/>
    </xf>
    <xf numFmtId="39" fontId="8" fillId="0" borderId="0" xfId="103" applyNumberFormat="1" applyFont="1" applyFill="1">
      <alignment/>
      <protection/>
    </xf>
    <xf numFmtId="39" fontId="8" fillId="0" borderId="0" xfId="103" applyNumberFormat="1" applyFont="1" applyFill="1" applyBorder="1" applyAlignment="1">
      <alignment horizontal="center"/>
      <protection/>
    </xf>
    <xf numFmtId="39" fontId="8" fillId="0" borderId="0" xfId="103" applyNumberFormat="1" applyFont="1" applyFill="1" applyBorder="1">
      <alignment/>
      <protection/>
    </xf>
    <xf numFmtId="39" fontId="8" fillId="0" borderId="0" xfId="103" applyNumberFormat="1" applyFont="1" applyFill="1" applyBorder="1" applyAlignment="1" quotePrefix="1">
      <alignment horizontal="center"/>
      <protection/>
    </xf>
    <xf numFmtId="201" fontId="8" fillId="0" borderId="0" xfId="103" applyNumberFormat="1" applyFont="1" applyFill="1" applyBorder="1">
      <alignment/>
      <protection/>
    </xf>
    <xf numFmtId="201" fontId="8" fillId="0" borderId="0" xfId="44" applyNumberFormat="1" applyFont="1" applyFill="1" applyBorder="1" applyAlignment="1">
      <alignment/>
    </xf>
    <xf numFmtId="201" fontId="8" fillId="0" borderId="0" xfId="116" applyNumberFormat="1" applyFont="1" applyFill="1" applyBorder="1">
      <alignment/>
      <protection/>
    </xf>
    <xf numFmtId="201" fontId="8" fillId="0" borderId="11" xfId="103" applyNumberFormat="1" applyFont="1" applyFill="1" applyBorder="1">
      <alignment/>
      <protection/>
    </xf>
    <xf numFmtId="201" fontId="8" fillId="0" borderId="0" xfId="103" applyNumberFormat="1" applyFont="1" applyFill="1">
      <alignment/>
      <protection/>
    </xf>
    <xf numFmtId="201" fontId="8" fillId="0" borderId="12" xfId="116" applyNumberFormat="1" applyFont="1" applyFill="1" applyBorder="1">
      <alignment/>
      <protection/>
    </xf>
    <xf numFmtId="201" fontId="8" fillId="0" borderId="0" xfId="116" applyNumberFormat="1" applyFont="1" applyFill="1">
      <alignment/>
      <protection/>
    </xf>
    <xf numFmtId="201" fontId="8" fillId="0" borderId="12" xfId="103" applyNumberFormat="1" applyFont="1" applyFill="1" applyBorder="1">
      <alignment/>
      <protection/>
    </xf>
    <xf numFmtId="39" fontId="8" fillId="0" borderId="0" xfId="103" applyNumberFormat="1" applyFont="1" applyFill="1" applyAlignment="1">
      <alignment horizontal="centerContinuous"/>
      <protection/>
    </xf>
    <xf numFmtId="39" fontId="8" fillId="0" borderId="0" xfId="103" applyNumberFormat="1" applyFont="1" applyFill="1" applyBorder="1" applyAlignment="1">
      <alignment horizontal="centerContinuous"/>
      <protection/>
    </xf>
    <xf numFmtId="39" fontId="10" fillId="0" borderId="0" xfId="103" applyNumberFormat="1" applyFont="1" applyFill="1">
      <alignment/>
      <protection/>
    </xf>
    <xf numFmtId="39" fontId="8" fillId="0" borderId="0" xfId="103" applyNumberFormat="1" applyFont="1" applyFill="1" applyAlignment="1">
      <alignment horizontal="right"/>
      <protection/>
    </xf>
    <xf numFmtId="201" fontId="8" fillId="0" borderId="13" xfId="44" applyNumberFormat="1" applyFont="1" applyFill="1" applyBorder="1" applyAlignment="1">
      <alignment/>
    </xf>
    <xf numFmtId="201" fontId="8" fillId="0" borderId="14" xfId="103" applyNumberFormat="1" applyFont="1" applyFill="1" applyBorder="1">
      <alignment/>
      <protection/>
    </xf>
    <xf numFmtId="0" fontId="8" fillId="0" borderId="0" xfId="103" applyFont="1" applyFill="1">
      <alignment/>
      <protection/>
    </xf>
    <xf numFmtId="0" fontId="1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/>
    </xf>
    <xf numFmtId="40" fontId="8" fillId="0" borderId="0" xfId="0" applyNumberFormat="1" applyFont="1" applyFill="1" applyAlignment="1">
      <alignment/>
    </xf>
    <xf numFmtId="40" fontId="8" fillId="0" borderId="0" xfId="86" applyNumberFormat="1" applyFont="1" applyFill="1" applyAlignment="1">
      <alignment/>
    </xf>
    <xf numFmtId="40" fontId="8" fillId="0" borderId="0" xfId="150" applyNumberFormat="1" applyFont="1" applyFill="1" applyAlignment="1">
      <alignment/>
      <protection/>
    </xf>
    <xf numFmtId="40" fontId="10" fillId="0" borderId="0" xfId="86" applyNumberFormat="1" applyFont="1" applyFill="1" applyAlignment="1">
      <alignment horizontal="center"/>
    </xf>
    <xf numFmtId="40" fontId="10" fillId="0" borderId="0" xfId="0" applyNumberFormat="1" applyFont="1" applyFill="1" applyAlignment="1">
      <alignment horizontal="center"/>
    </xf>
    <xf numFmtId="40" fontId="10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/>
    </xf>
    <xf numFmtId="199" fontId="8" fillId="0" borderId="0" xfId="0" applyNumberFormat="1" applyFont="1" applyFill="1" applyAlignment="1">
      <alignment/>
    </xf>
    <xf numFmtId="43" fontId="8" fillId="0" borderId="0" xfId="59" applyFont="1" applyFill="1" applyBorder="1" applyAlignment="1">
      <alignment horizontal="center"/>
    </xf>
    <xf numFmtId="43" fontId="8" fillId="0" borderId="0" xfId="140" applyFont="1" applyFill="1" applyBorder="1" applyAlignment="1">
      <alignment/>
    </xf>
    <xf numFmtId="43" fontId="8" fillId="0" borderId="0" xfId="86" applyFont="1" applyFill="1" applyBorder="1" applyAlignment="1">
      <alignment/>
    </xf>
    <xf numFmtId="194" fontId="8" fillId="0" borderId="0" xfId="140" applyNumberFormat="1" applyFont="1" applyFill="1" applyBorder="1" applyAlignment="1">
      <alignment/>
    </xf>
    <xf numFmtId="40" fontId="10" fillId="0" borderId="0" xfId="86" applyNumberFormat="1" applyFont="1" applyFill="1" applyBorder="1" applyAlignment="1">
      <alignment horizontal="center"/>
    </xf>
    <xf numFmtId="40" fontId="10" fillId="0" borderId="0" xfId="86" applyNumberFormat="1" applyFont="1" applyFill="1" applyAlignment="1">
      <alignment/>
    </xf>
    <xf numFmtId="40" fontId="10" fillId="0" borderId="0" xfId="86" applyNumberFormat="1" applyFont="1" applyFill="1" applyBorder="1" applyAlignment="1">
      <alignment/>
    </xf>
    <xf numFmtId="43" fontId="10" fillId="0" borderId="11" xfId="86" applyFont="1" applyFill="1" applyBorder="1" applyAlignment="1">
      <alignment horizontal="center"/>
    </xf>
    <xf numFmtId="43" fontId="10" fillId="0" borderId="11" xfId="86" applyFont="1" applyFill="1" applyBorder="1" applyAlignment="1">
      <alignment horizontal="centerContinuous"/>
    </xf>
    <xf numFmtId="43" fontId="10" fillId="0" borderId="0" xfId="86" applyFont="1" applyFill="1" applyBorder="1" applyAlignment="1">
      <alignment horizontal="centerContinuous"/>
    </xf>
    <xf numFmtId="0" fontId="10" fillId="0" borderId="11" xfId="103" applyFont="1" applyFill="1" applyBorder="1">
      <alignment/>
      <protection/>
    </xf>
    <xf numFmtId="0" fontId="10" fillId="0" borderId="11" xfId="103" applyFont="1" applyFill="1" applyBorder="1" applyAlignment="1">
      <alignment horizontal="center"/>
      <protection/>
    </xf>
    <xf numFmtId="43" fontId="8" fillId="0" borderId="0" xfId="86" applyFont="1" applyFill="1" applyBorder="1" applyAlignment="1">
      <alignment/>
    </xf>
    <xf numFmtId="0" fontId="8" fillId="0" borderId="0" xfId="103" applyFont="1" applyFill="1" applyAlignment="1">
      <alignment/>
      <protection/>
    </xf>
    <xf numFmtId="43" fontId="8" fillId="0" borderId="0" xfId="14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103" applyFont="1" applyFill="1" applyBorder="1" applyAlignment="1">
      <alignment/>
      <protection/>
    </xf>
    <xf numFmtId="40" fontId="8" fillId="0" borderId="0" xfId="103" applyNumberFormat="1" applyFont="1" applyFill="1" applyBorder="1" applyAlignment="1">
      <alignment/>
      <protection/>
    </xf>
    <xf numFmtId="0" fontId="8" fillId="0" borderId="0" xfId="0" applyFont="1" applyFill="1" applyAlignment="1" quotePrefix="1">
      <alignment horizontal="center"/>
    </xf>
    <xf numFmtId="4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214" fontId="8" fillId="0" borderId="0" xfId="33" applyNumberFormat="1" applyFont="1" applyFill="1" applyBorder="1" applyAlignment="1">
      <alignment horizontal="right"/>
    </xf>
    <xf numFmtId="0" fontId="8" fillId="0" borderId="0" xfId="103" applyFont="1" applyFill="1" applyAlignment="1">
      <alignment horizontal="left"/>
      <protection/>
    </xf>
    <xf numFmtId="0" fontId="8" fillId="0" borderId="0" xfId="148" applyFont="1" applyFill="1">
      <alignment/>
      <protection/>
    </xf>
    <xf numFmtId="0" fontId="8" fillId="0" borderId="0" xfId="148" applyFont="1" applyFill="1" applyBorder="1">
      <alignment/>
      <protection/>
    </xf>
    <xf numFmtId="0" fontId="10" fillId="0" borderId="0" xfId="148" applyFont="1" applyFill="1">
      <alignment/>
      <protection/>
    </xf>
    <xf numFmtId="0" fontId="8" fillId="0" borderId="0" xfId="148" applyFont="1" applyFill="1" applyAlignment="1" quotePrefix="1">
      <alignment horizontal="center"/>
      <protection/>
    </xf>
    <xf numFmtId="0" fontId="10" fillId="0" borderId="0" xfId="103" applyFont="1" applyFill="1" applyBorder="1">
      <alignment/>
      <protection/>
    </xf>
    <xf numFmtId="0" fontId="10" fillId="0" borderId="0" xfId="103" applyFont="1" applyFill="1" applyBorder="1" applyAlignment="1">
      <alignment horizontal="center"/>
      <protection/>
    </xf>
    <xf numFmtId="194" fontId="8" fillId="0" borderId="0" xfId="0" applyNumberFormat="1" applyFont="1" applyFill="1" applyBorder="1" applyAlignment="1">
      <alignment/>
    </xf>
    <xf numFmtId="0" fontId="8" fillId="0" borderId="0" xfId="103" applyFont="1" applyFill="1" applyAlignment="1">
      <alignment vertical="center"/>
      <protection/>
    </xf>
    <xf numFmtId="192" fontId="8" fillId="0" borderId="0" xfId="0" applyNumberFormat="1" applyFont="1" applyFill="1" applyAlignment="1">
      <alignment/>
    </xf>
    <xf numFmtId="0" fontId="20" fillId="0" borderId="0" xfId="130" applyFont="1" applyFill="1">
      <alignment/>
      <protection/>
    </xf>
    <xf numFmtId="40" fontId="8" fillId="0" borderId="0" xfId="130" applyNumberFormat="1" applyFont="1" applyFill="1" applyAlignment="1">
      <alignment/>
      <protection/>
    </xf>
    <xf numFmtId="0" fontId="13" fillId="0" borderId="0" xfId="122" applyNumberFormat="1" applyFont="1" applyFill="1" applyAlignment="1" quotePrefix="1">
      <alignment horizontal="centerContinuous" vertical="center"/>
      <protection/>
    </xf>
    <xf numFmtId="0" fontId="13" fillId="0" borderId="0" xfId="122" applyNumberFormat="1" applyFont="1" applyFill="1" applyAlignment="1">
      <alignment horizontal="centerContinuous" vertical="center"/>
      <protection/>
    </xf>
    <xf numFmtId="0" fontId="13" fillId="0" borderId="0" xfId="122" applyFont="1" applyFill="1" applyAlignment="1">
      <alignment vertical="center"/>
      <protection/>
    </xf>
    <xf numFmtId="40" fontId="10" fillId="0" borderId="0" xfId="103" applyNumberFormat="1" applyFont="1" applyFill="1" applyAlignment="1">
      <alignment vertical="center"/>
      <protection/>
    </xf>
    <xf numFmtId="40" fontId="8" fillId="0" borderId="0" xfId="73" applyNumberFormat="1" applyFont="1" applyFill="1" applyAlignment="1">
      <alignment vertical="center"/>
    </xf>
    <xf numFmtId="40" fontId="8" fillId="0" borderId="0" xfId="103" applyNumberFormat="1" applyFont="1" applyFill="1" applyAlignment="1">
      <alignment vertical="center"/>
      <protection/>
    </xf>
    <xf numFmtId="0" fontId="8" fillId="0" borderId="0" xfId="103" applyNumberFormat="1" applyFont="1" applyFill="1" applyAlignment="1">
      <alignment vertical="center"/>
      <protection/>
    </xf>
    <xf numFmtId="0" fontId="8" fillId="0" borderId="0" xfId="130" applyFont="1" applyFill="1" applyAlignment="1">
      <alignment horizontal="right" vertical="center"/>
      <protection/>
    </xf>
    <xf numFmtId="192" fontId="8" fillId="0" borderId="0" xfId="150" applyNumberFormat="1" applyFont="1" applyFill="1" applyBorder="1" applyAlignment="1" applyProtection="1">
      <alignment horizontal="centerContinuous" vertical="center"/>
      <protection/>
    </xf>
    <xf numFmtId="39" fontId="8" fillId="0" borderId="0" xfId="103" applyNumberFormat="1" applyFont="1" applyFill="1" applyBorder="1" applyAlignment="1">
      <alignment horizontal="centerContinuous" vertical="center"/>
      <protection/>
    </xf>
    <xf numFmtId="192" fontId="8" fillId="0" borderId="0" xfId="150" applyNumberFormat="1" applyFont="1" applyFill="1" applyBorder="1" applyAlignment="1" applyProtection="1">
      <alignment vertical="center"/>
      <protection/>
    </xf>
    <xf numFmtId="40" fontId="8" fillId="0" borderId="0" xfId="103" applyNumberFormat="1" applyFont="1" applyFill="1" applyAlignment="1">
      <alignment horizontal="center" vertical="center"/>
      <protection/>
    </xf>
    <xf numFmtId="40" fontId="8" fillId="0" borderId="0" xfId="73" applyNumberFormat="1" applyFont="1" applyFill="1" applyBorder="1" applyAlignment="1" quotePrefix="1">
      <alignment horizontal="centerContinuous" vertical="center"/>
    </xf>
    <xf numFmtId="40" fontId="8" fillId="0" borderId="0" xfId="73" applyNumberFormat="1" applyFont="1" applyFill="1" applyBorder="1" applyAlignment="1" quotePrefix="1">
      <alignment horizontal="center" vertical="center"/>
    </xf>
    <xf numFmtId="40" fontId="8" fillId="0" borderId="0" xfId="73" applyNumberFormat="1" applyFont="1" applyFill="1" applyBorder="1" applyAlignment="1">
      <alignment horizontal="centerContinuous" vertical="center"/>
    </xf>
    <xf numFmtId="39" fontId="8" fillId="0" borderId="11" xfId="103" applyNumberFormat="1" applyFont="1" applyFill="1" applyBorder="1" applyAlignment="1">
      <alignment horizontal="centerContinuous" vertical="center"/>
      <protection/>
    </xf>
    <xf numFmtId="0" fontId="8" fillId="0" borderId="11" xfId="103" applyFont="1" applyFill="1" applyBorder="1" applyAlignment="1">
      <alignment horizontal="centerContinuous" vertical="center"/>
      <protection/>
    </xf>
    <xf numFmtId="40" fontId="8" fillId="0" borderId="0" xfId="73" applyNumberFormat="1" applyFont="1" applyFill="1" applyBorder="1" applyAlignment="1">
      <alignment horizontal="center" vertical="center"/>
    </xf>
    <xf numFmtId="0" fontId="8" fillId="0" borderId="0" xfId="103" applyFont="1" applyFill="1" applyBorder="1" applyAlignment="1" quotePrefix="1">
      <alignment horizontal="center" vertical="center"/>
      <protection/>
    </xf>
    <xf numFmtId="40" fontId="8" fillId="0" borderId="0" xfId="103" applyNumberFormat="1" applyFont="1" applyFill="1" applyAlignment="1">
      <alignment horizontal="left" vertical="center"/>
      <protection/>
    </xf>
    <xf numFmtId="40" fontId="8" fillId="0" borderId="0" xfId="103" applyNumberFormat="1" applyFont="1" applyFill="1" applyBorder="1" applyAlignment="1">
      <alignment vertical="center"/>
      <protection/>
    </xf>
    <xf numFmtId="197" fontId="8" fillId="0" borderId="0" xfId="73" applyNumberFormat="1" applyFont="1" applyFill="1" applyBorder="1" applyAlignment="1">
      <alignment vertical="center"/>
    </xf>
    <xf numFmtId="40" fontId="8" fillId="0" borderId="0" xfId="130" applyNumberFormat="1" applyFont="1" applyFill="1" applyBorder="1" applyAlignment="1">
      <alignment horizontal="left" vertical="center"/>
      <protection/>
    </xf>
    <xf numFmtId="197" fontId="8" fillId="0" borderId="11" xfId="73" applyNumberFormat="1" applyFont="1" applyFill="1" applyBorder="1" applyAlignment="1">
      <alignment vertical="center"/>
    </xf>
    <xf numFmtId="43" fontId="8" fillId="0" borderId="0" xfId="73" applyFont="1" applyFill="1" applyBorder="1" applyAlignment="1">
      <alignment vertical="center"/>
    </xf>
    <xf numFmtId="2" fontId="8" fillId="0" borderId="0" xfId="103" applyNumberFormat="1" applyFont="1" applyFill="1" applyBorder="1" applyAlignment="1">
      <alignment vertical="center"/>
      <protection/>
    </xf>
    <xf numFmtId="0" fontId="8" fillId="0" borderId="0" xfId="103" applyFont="1" applyFill="1" applyBorder="1" applyAlignment="1">
      <alignment vertical="center"/>
      <protection/>
    </xf>
    <xf numFmtId="43" fontId="8" fillId="0" borderId="0" xfId="73" applyFont="1" applyFill="1" applyAlignment="1">
      <alignment vertical="center"/>
    </xf>
    <xf numFmtId="2" fontId="8" fillId="0" borderId="0" xfId="103" applyNumberFormat="1" applyFont="1" applyFill="1" applyAlignment="1">
      <alignment vertical="center"/>
      <protection/>
    </xf>
    <xf numFmtId="4" fontId="8" fillId="0" borderId="0" xfId="103" applyNumberFormat="1" applyFont="1" applyFill="1" applyAlignment="1">
      <alignment vertical="center"/>
      <protection/>
    </xf>
    <xf numFmtId="43" fontId="8" fillId="0" borderId="0" xfId="103" applyNumberFormat="1" applyFont="1" applyFill="1" applyAlignment="1">
      <alignment vertical="center"/>
      <protection/>
    </xf>
    <xf numFmtId="40" fontId="10" fillId="0" borderId="0" xfId="130" applyNumberFormat="1" applyFont="1" applyFill="1" applyAlignment="1">
      <alignment vertical="center"/>
      <protection/>
    </xf>
    <xf numFmtId="0" fontId="8" fillId="0" borderId="0" xfId="130" applyFont="1" applyFill="1" applyAlignment="1">
      <alignment vertical="center"/>
      <protection/>
    </xf>
    <xf numFmtId="205" fontId="8" fillId="0" borderId="0" xfId="130" applyNumberFormat="1" applyFont="1" applyFill="1" applyAlignment="1">
      <alignment vertical="center"/>
      <protection/>
    </xf>
    <xf numFmtId="192" fontId="8" fillId="0" borderId="11" xfId="150" applyNumberFormat="1" applyFont="1" applyFill="1" applyBorder="1" applyAlignment="1" applyProtection="1">
      <alignment horizontal="centerContinuous" vertical="center"/>
      <protection/>
    </xf>
    <xf numFmtId="40" fontId="8" fillId="0" borderId="11" xfId="73" applyNumberFormat="1" applyFont="1" applyFill="1" applyBorder="1" applyAlignment="1" quotePrefix="1">
      <alignment horizontal="centerContinuous" vertical="center"/>
    </xf>
    <xf numFmtId="40" fontId="8" fillId="0" borderId="11" xfId="73" applyNumberFormat="1" applyFont="1" applyFill="1" applyBorder="1" applyAlignment="1" quotePrefix="1">
      <alignment horizontal="center" vertical="center"/>
    </xf>
    <xf numFmtId="40" fontId="8" fillId="0" borderId="11" xfId="73" applyNumberFormat="1" applyFont="1" applyFill="1" applyBorder="1" applyAlignment="1">
      <alignment horizontal="centerContinuous" vertical="center"/>
    </xf>
    <xf numFmtId="40" fontId="8" fillId="0" borderId="13" xfId="73" applyNumberFormat="1" applyFont="1" applyFill="1" applyBorder="1" applyAlignment="1">
      <alignment horizontal="centerContinuous" vertical="center"/>
    </xf>
    <xf numFmtId="40" fontId="8" fillId="0" borderId="10" xfId="73" applyNumberFormat="1" applyFont="1" applyFill="1" applyBorder="1" applyAlignment="1">
      <alignment horizontal="center" vertical="center"/>
    </xf>
    <xf numFmtId="197" fontId="8" fillId="0" borderId="13" xfId="73" applyNumberFormat="1" applyFont="1" applyFill="1" applyBorder="1" applyAlignment="1">
      <alignment vertical="center"/>
    </xf>
    <xf numFmtId="197" fontId="8" fillId="0" borderId="0" xfId="73" applyNumberFormat="1" applyFont="1" applyFill="1" applyAlignment="1">
      <alignment vertical="center"/>
    </xf>
    <xf numFmtId="199" fontId="8" fillId="0" borderId="0" xfId="73" applyNumberFormat="1" applyFont="1" applyFill="1" applyAlignment="1">
      <alignment vertical="center"/>
    </xf>
    <xf numFmtId="43" fontId="8" fillId="0" borderId="0" xfId="44" applyFont="1" applyFill="1" applyAlignment="1">
      <alignment vertical="center"/>
    </xf>
    <xf numFmtId="0" fontId="8" fillId="0" borderId="0" xfId="130" applyFont="1" applyFill="1" applyAlignment="1">
      <alignment horizontal="centerContinuous" vertical="center"/>
      <protection/>
    </xf>
    <xf numFmtId="40" fontId="8" fillId="0" borderId="0" xfId="130" applyNumberFormat="1" applyFont="1" applyFill="1" applyAlignment="1">
      <alignment horizontal="centerContinuous" vertical="center"/>
      <protection/>
    </xf>
    <xf numFmtId="0" fontId="8" fillId="0" borderId="0" xfId="130" applyFont="1" applyFill="1" applyAlignment="1">
      <alignment horizontal="left" vertical="center"/>
      <protection/>
    </xf>
    <xf numFmtId="40" fontId="8" fillId="0" borderId="0" xfId="130" applyNumberFormat="1" applyFont="1" applyFill="1" applyAlignment="1">
      <alignment horizontal="left" vertical="center"/>
      <protection/>
    </xf>
    <xf numFmtId="0" fontId="8" fillId="0" borderId="11" xfId="130" applyFont="1" applyFill="1" applyBorder="1" applyAlignment="1">
      <alignment horizontal="centerContinuous" vertical="center"/>
      <protection/>
    </xf>
    <xf numFmtId="0" fontId="13" fillId="0" borderId="0" xfId="122" applyFont="1" applyFill="1" applyAlignment="1">
      <alignment horizontal="centerContinuous" vertical="center"/>
      <protection/>
    </xf>
    <xf numFmtId="0" fontId="8" fillId="0" borderId="0" xfId="130" applyFont="1" applyFill="1" applyAlignment="1">
      <alignment horizontal="center" vertical="center"/>
      <protection/>
    </xf>
    <xf numFmtId="40" fontId="8" fillId="0" borderId="0" xfId="130" applyNumberFormat="1" applyFont="1" applyFill="1" applyBorder="1" applyAlignment="1">
      <alignment horizontal="center" vertical="center"/>
      <protection/>
    </xf>
    <xf numFmtId="40" fontId="8" fillId="0" borderId="13" xfId="130" applyNumberFormat="1" applyFont="1" applyFill="1" applyBorder="1" applyAlignment="1">
      <alignment horizontal="center" vertical="center"/>
      <protection/>
    </xf>
    <xf numFmtId="0" fontId="8" fillId="0" borderId="11" xfId="130" applyFont="1" applyFill="1" applyBorder="1" applyAlignment="1">
      <alignment horizontal="center" vertical="center"/>
      <protection/>
    </xf>
    <xf numFmtId="193" fontId="8" fillId="0" borderId="0" xfId="130" applyNumberFormat="1" applyFont="1" applyFill="1" applyAlignment="1">
      <alignment vertical="center"/>
      <protection/>
    </xf>
    <xf numFmtId="207" fontId="8" fillId="0" borderId="0" xfId="130" applyNumberFormat="1" applyFont="1" applyFill="1" applyBorder="1" applyAlignment="1">
      <alignment vertical="center"/>
      <protection/>
    </xf>
    <xf numFmtId="206" fontId="8" fillId="0" borderId="0" xfId="130" applyNumberFormat="1" applyFont="1" applyFill="1" applyAlignment="1">
      <alignment vertical="center"/>
      <protection/>
    </xf>
    <xf numFmtId="195" fontId="8" fillId="0" borderId="10" xfId="130" applyNumberFormat="1" applyFont="1" applyFill="1" applyBorder="1" applyAlignment="1">
      <alignment vertical="center"/>
      <protection/>
    </xf>
    <xf numFmtId="195" fontId="8" fillId="0" borderId="13" xfId="130" applyNumberFormat="1" applyFont="1" applyFill="1" applyBorder="1" applyAlignment="1">
      <alignment vertical="center"/>
      <protection/>
    </xf>
    <xf numFmtId="195" fontId="8" fillId="0" borderId="0" xfId="130" applyNumberFormat="1" applyFont="1" applyFill="1" applyBorder="1" applyAlignment="1">
      <alignment vertical="center"/>
      <protection/>
    </xf>
    <xf numFmtId="43" fontId="8" fillId="0" borderId="13" xfId="36" applyFont="1" applyFill="1" applyBorder="1" applyAlignment="1">
      <alignment vertical="center"/>
    </xf>
    <xf numFmtId="4" fontId="13" fillId="0" borderId="0" xfId="122" applyNumberFormat="1" applyFont="1" applyFill="1" applyAlignment="1">
      <alignment vertical="center"/>
      <protection/>
    </xf>
    <xf numFmtId="199" fontId="8" fillId="0" borderId="10" xfId="36" applyNumberFormat="1" applyFont="1" applyFill="1" applyBorder="1" applyAlignment="1">
      <alignment vertical="center"/>
    </xf>
    <xf numFmtId="195" fontId="8" fillId="0" borderId="0" xfId="130" applyNumberFormat="1" applyFont="1" applyFill="1" applyAlignment="1">
      <alignment vertical="center"/>
      <protection/>
    </xf>
    <xf numFmtId="43" fontId="13" fillId="0" borderId="0" xfId="33" applyFont="1" applyFill="1" applyAlignment="1">
      <alignment vertical="center"/>
    </xf>
    <xf numFmtId="195" fontId="8" fillId="0" borderId="15" xfId="130" applyNumberFormat="1" applyFont="1" applyFill="1" applyBorder="1" applyAlignment="1">
      <alignment vertical="center"/>
      <protection/>
    </xf>
    <xf numFmtId="0" fontId="8" fillId="0" borderId="0" xfId="103" applyFont="1" applyFill="1" applyAlignment="1" quotePrefix="1">
      <alignment horizontal="center" vertical="center"/>
      <protection/>
    </xf>
    <xf numFmtId="0" fontId="8" fillId="0" borderId="0" xfId="103" applyFont="1" applyFill="1" applyBorder="1" applyAlignment="1">
      <alignment horizontal="center" vertical="center"/>
      <protection/>
    </xf>
    <xf numFmtId="43" fontId="13" fillId="0" borderId="11" xfId="59" applyFont="1" applyFill="1" applyBorder="1" applyAlignment="1">
      <alignment vertical="center"/>
    </xf>
    <xf numFmtId="0" fontId="8" fillId="0" borderId="0" xfId="130" applyFont="1" applyFill="1" applyAlignment="1">
      <alignment horizontal="left" vertical="center"/>
      <protection/>
    </xf>
    <xf numFmtId="40" fontId="8" fillId="0" borderId="0" xfId="130" applyNumberFormat="1" applyFont="1" applyFill="1" applyAlignment="1">
      <alignment horizontal="left" vertical="center"/>
      <protection/>
    </xf>
    <xf numFmtId="0" fontId="13" fillId="0" borderId="0" xfId="122" applyFont="1" applyFill="1" applyAlignment="1">
      <alignment/>
      <protection/>
    </xf>
    <xf numFmtId="43" fontId="8" fillId="0" borderId="0" xfId="62" applyFont="1" applyFill="1" applyBorder="1" applyAlignment="1">
      <alignment vertical="center"/>
    </xf>
    <xf numFmtId="200" fontId="9" fillId="0" borderId="0" xfId="128" applyNumberFormat="1" applyFont="1" applyFill="1">
      <alignment/>
      <protection/>
    </xf>
    <xf numFmtId="40" fontId="21" fillId="0" borderId="0" xfId="128" applyNumberFormat="1" applyFont="1" applyFill="1" applyBorder="1">
      <alignment/>
      <protection/>
    </xf>
    <xf numFmtId="40" fontId="9" fillId="0" borderId="0" xfId="128" applyNumberFormat="1" applyFont="1" applyFill="1">
      <alignment/>
      <protection/>
    </xf>
    <xf numFmtId="40" fontId="21" fillId="0" borderId="11" xfId="128" applyNumberFormat="1" applyFont="1" applyFill="1" applyBorder="1">
      <alignment/>
      <protection/>
    </xf>
    <xf numFmtId="40" fontId="9" fillId="0" borderId="11" xfId="128" applyNumberFormat="1" applyFont="1" applyFill="1" applyBorder="1">
      <alignment/>
      <protection/>
    </xf>
    <xf numFmtId="40" fontId="21" fillId="0" borderId="0" xfId="128" applyNumberFormat="1" applyFont="1" applyFill="1" applyAlignment="1">
      <alignment horizontal="center"/>
      <protection/>
    </xf>
    <xf numFmtId="40" fontId="21" fillId="0" borderId="0" xfId="128" applyNumberFormat="1" applyFont="1" applyFill="1">
      <alignment/>
      <protection/>
    </xf>
    <xf numFmtId="200" fontId="21" fillId="0" borderId="0" xfId="128" applyNumberFormat="1" applyFont="1" applyFill="1" applyBorder="1" applyAlignment="1">
      <alignment horizontal="center" vertical="center"/>
      <protection/>
    </xf>
    <xf numFmtId="200" fontId="21" fillId="0" borderId="11" xfId="128" applyNumberFormat="1" applyFont="1" applyFill="1" applyBorder="1">
      <alignment/>
      <protection/>
    </xf>
    <xf numFmtId="200" fontId="21" fillId="0" borderId="11" xfId="128" applyNumberFormat="1" applyFont="1" applyFill="1" applyBorder="1" applyAlignment="1">
      <alignment horizontal="center"/>
      <protection/>
    </xf>
    <xf numFmtId="38" fontId="9" fillId="0" borderId="0" xfId="128" applyNumberFormat="1" applyFont="1" applyFill="1" applyAlignment="1">
      <alignment horizontal="center"/>
      <protection/>
    </xf>
    <xf numFmtId="40" fontId="9" fillId="0" borderId="0" xfId="128" applyNumberFormat="1" applyFont="1" applyFill="1" applyBorder="1" applyAlignment="1">
      <alignment/>
      <protection/>
    </xf>
    <xf numFmtId="40" fontId="9" fillId="0" borderId="0" xfId="128" applyNumberFormat="1" applyFont="1" applyFill="1" applyAlignment="1">
      <alignment horizontal="center"/>
      <protection/>
    </xf>
    <xf numFmtId="38" fontId="9" fillId="0" borderId="0" xfId="128" applyNumberFormat="1" applyFont="1" applyFill="1">
      <alignment/>
      <protection/>
    </xf>
    <xf numFmtId="43" fontId="9" fillId="0" borderId="0" xfId="93" applyNumberFormat="1" applyFont="1" applyFill="1" applyBorder="1" applyAlignment="1">
      <alignment/>
    </xf>
    <xf numFmtId="43" fontId="9" fillId="0" borderId="0" xfId="93" applyFont="1" applyFill="1" applyBorder="1" applyAlignment="1">
      <alignment/>
    </xf>
    <xf numFmtId="219" fontId="9" fillId="0" borderId="0" xfId="44" applyNumberFormat="1" applyFont="1" applyFill="1" applyBorder="1" applyAlignment="1">
      <alignment/>
    </xf>
    <xf numFmtId="43" fontId="9" fillId="0" borderId="11" xfId="93" applyFont="1" applyFill="1" applyBorder="1" applyAlignment="1">
      <alignment/>
    </xf>
    <xf numFmtId="219" fontId="9" fillId="0" borderId="11" xfId="44" applyNumberFormat="1" applyFont="1" applyFill="1" applyBorder="1" applyAlignment="1">
      <alignment/>
    </xf>
    <xf numFmtId="40" fontId="9" fillId="0" borderId="0" xfId="128" applyNumberFormat="1" applyFont="1" applyFill="1" applyBorder="1" applyAlignment="1">
      <alignment horizontal="left"/>
      <protection/>
    </xf>
    <xf numFmtId="40" fontId="9" fillId="0" borderId="0" xfId="128" applyNumberFormat="1" applyFont="1" applyFill="1" applyBorder="1">
      <alignment/>
      <protection/>
    </xf>
    <xf numFmtId="207" fontId="9" fillId="0" borderId="0" xfId="93" applyNumberFormat="1" applyFont="1" applyFill="1" applyBorder="1" applyAlignment="1">
      <alignment/>
    </xf>
    <xf numFmtId="43" fontId="9" fillId="0" borderId="12" xfId="93" applyFont="1" applyFill="1" applyBorder="1" applyAlignment="1">
      <alignment/>
    </xf>
    <xf numFmtId="0" fontId="9" fillId="0" borderId="0" xfId="128" applyFont="1" applyFill="1" applyBorder="1" applyAlignment="1">
      <alignment/>
      <protection/>
    </xf>
    <xf numFmtId="0" fontId="9" fillId="0" borderId="0" xfId="128" applyFont="1" applyFill="1" applyBorder="1" applyAlignment="1">
      <alignment horizontal="center"/>
      <protection/>
    </xf>
    <xf numFmtId="0" fontId="9" fillId="0" borderId="0" xfId="128" applyFont="1" applyFill="1" applyBorder="1" applyAlignment="1">
      <alignment horizontal="left"/>
      <protection/>
    </xf>
    <xf numFmtId="0" fontId="9" fillId="0" borderId="0" xfId="128" applyFont="1" applyFill="1" applyBorder="1">
      <alignment/>
      <protection/>
    </xf>
    <xf numFmtId="213" fontId="9" fillId="0" borderId="0" xfId="93" applyNumberFormat="1" applyFont="1" applyFill="1" applyBorder="1" applyAlignment="1">
      <alignment/>
    </xf>
    <xf numFmtId="40" fontId="9" fillId="0" borderId="0" xfId="103" applyNumberFormat="1" applyFont="1" applyFill="1">
      <alignment/>
      <protection/>
    </xf>
    <xf numFmtId="200" fontId="9" fillId="0" borderId="0" xfId="128" applyNumberFormat="1" applyFont="1" applyFill="1" applyBorder="1" applyAlignment="1">
      <alignment/>
      <protection/>
    </xf>
    <xf numFmtId="200" fontId="9" fillId="0" borderId="0" xfId="128" applyNumberFormat="1" applyFont="1" applyFill="1" applyAlignment="1">
      <alignment horizontal="center"/>
      <protection/>
    </xf>
    <xf numFmtId="200" fontId="9" fillId="0" borderId="0" xfId="128" applyNumberFormat="1" applyFont="1" applyFill="1" applyBorder="1" applyAlignment="1">
      <alignment horizontal="center"/>
      <protection/>
    </xf>
    <xf numFmtId="202" fontId="9" fillId="0" borderId="0" xfId="128" applyNumberFormat="1" applyFont="1" applyFill="1" applyBorder="1">
      <alignment/>
      <protection/>
    </xf>
    <xf numFmtId="200" fontId="9" fillId="0" borderId="0" xfId="128" applyNumberFormat="1" applyFont="1" applyFill="1" applyBorder="1">
      <alignment/>
      <protection/>
    </xf>
    <xf numFmtId="43" fontId="9" fillId="0" borderId="0" xfId="44" applyFont="1" applyFill="1" applyBorder="1" applyAlignment="1">
      <alignment/>
    </xf>
    <xf numFmtId="202" fontId="9" fillId="0" borderId="0" xfId="128" applyNumberFormat="1" applyFont="1" applyFill="1">
      <alignment/>
      <protection/>
    </xf>
    <xf numFmtId="43" fontId="9" fillId="0" borderId="0" xfId="44" applyFont="1" applyFill="1" applyAlignment="1">
      <alignment/>
    </xf>
    <xf numFmtId="43" fontId="9" fillId="0" borderId="0" xfId="44" applyFont="1" applyFill="1" applyBorder="1" applyAlignment="1" quotePrefix="1">
      <alignment/>
    </xf>
    <xf numFmtId="43" fontId="9" fillId="0" borderId="13" xfId="93" applyFont="1" applyFill="1" applyBorder="1" applyAlignment="1">
      <alignment/>
    </xf>
    <xf numFmtId="0" fontId="9" fillId="0" borderId="0" xfId="128" applyFont="1" applyFill="1" applyAlignment="1">
      <alignment horizontal="center"/>
      <protection/>
    </xf>
    <xf numFmtId="194" fontId="9" fillId="0" borderId="0" xfId="93" applyNumberFormat="1" applyFont="1" applyFill="1" applyBorder="1" applyAlignment="1">
      <alignment/>
    </xf>
    <xf numFmtId="194" fontId="9" fillId="0" borderId="12" xfId="93" applyNumberFormat="1" applyFont="1" applyFill="1" applyBorder="1" applyAlignment="1">
      <alignment/>
    </xf>
    <xf numFmtId="0" fontId="21" fillId="0" borderId="0" xfId="128" applyFont="1" applyFill="1" applyAlignment="1">
      <alignment/>
      <protection/>
    </xf>
    <xf numFmtId="194" fontId="21" fillId="0" borderId="12" xfId="93" applyNumberFormat="1" applyFont="1" applyFill="1" applyBorder="1" applyAlignment="1">
      <alignment/>
    </xf>
    <xf numFmtId="194" fontId="21" fillId="0" borderId="0" xfId="93" applyNumberFormat="1" applyFont="1" applyFill="1" applyBorder="1" applyAlignment="1">
      <alignment/>
    </xf>
    <xf numFmtId="43" fontId="21" fillId="0" borderId="0" xfId="44" applyFont="1" applyFill="1" applyBorder="1" applyAlignment="1">
      <alignment/>
    </xf>
    <xf numFmtId="39" fontId="9" fillId="0" borderId="0" xfId="128" applyNumberFormat="1" applyFont="1" applyFill="1" applyAlignment="1">
      <alignment horizontal="center"/>
      <protection/>
    </xf>
    <xf numFmtId="200" fontId="21" fillId="0" borderId="0" xfId="128" applyNumberFormat="1" applyFont="1" applyFill="1">
      <alignment/>
      <protection/>
    </xf>
    <xf numFmtId="200" fontId="9" fillId="0" borderId="11" xfId="128" applyNumberFormat="1" applyFont="1" applyFill="1" applyBorder="1">
      <alignment/>
      <protection/>
    </xf>
    <xf numFmtId="200" fontId="9" fillId="0" borderId="11" xfId="93" applyNumberFormat="1" applyFont="1" applyFill="1" applyBorder="1" applyAlignment="1">
      <alignment/>
    </xf>
    <xf numFmtId="200" fontId="21" fillId="0" borderId="0" xfId="128" applyNumberFormat="1" applyFont="1" applyFill="1" applyAlignment="1">
      <alignment horizontal="center"/>
      <protection/>
    </xf>
    <xf numFmtId="0" fontId="21" fillId="0" borderId="11" xfId="128" applyNumberFormat="1" applyFont="1" applyFill="1" applyBorder="1" applyAlignment="1" quotePrefix="1">
      <alignment horizontal="center"/>
      <protection/>
    </xf>
    <xf numFmtId="202" fontId="9" fillId="0" borderId="0" xfId="128" applyNumberFormat="1" applyFont="1" applyFill="1" applyAlignment="1">
      <alignment horizontal="center"/>
      <protection/>
    </xf>
    <xf numFmtId="202" fontId="9" fillId="0" borderId="0" xfId="93" applyNumberFormat="1" applyFont="1" applyFill="1" applyBorder="1" applyAlignment="1">
      <alignment/>
    </xf>
    <xf numFmtId="200" fontId="9" fillId="0" borderId="0" xfId="93" applyNumberFormat="1" applyFont="1" applyFill="1" applyAlignment="1">
      <alignment horizontal="right"/>
    </xf>
    <xf numFmtId="43" fontId="9" fillId="0" borderId="0" xfId="44" applyFont="1" applyFill="1" applyAlignment="1">
      <alignment horizontal="right"/>
    </xf>
    <xf numFmtId="43" fontId="9" fillId="0" borderId="11" xfId="44" applyFont="1" applyFill="1" applyBorder="1" applyAlignment="1">
      <alignment/>
    </xf>
    <xf numFmtId="200" fontId="9" fillId="0" borderId="12" xfId="128" applyNumberFormat="1" applyFont="1" applyFill="1" applyBorder="1">
      <alignment/>
      <protection/>
    </xf>
    <xf numFmtId="202" fontId="21" fillId="0" borderId="0" xfId="128" applyNumberFormat="1" applyFont="1" applyFill="1" applyAlignment="1">
      <alignment horizontal="left"/>
      <protection/>
    </xf>
    <xf numFmtId="200" fontId="9" fillId="0" borderId="0" xfId="93" applyNumberFormat="1" applyFont="1" applyFill="1" applyBorder="1" applyAlignment="1">
      <alignment/>
    </xf>
    <xf numFmtId="200" fontId="9" fillId="0" borderId="11" xfId="128" applyNumberFormat="1" applyFont="1" applyFill="1" applyBorder="1" applyAlignment="1">
      <alignment horizontal="center"/>
      <protection/>
    </xf>
    <xf numFmtId="200" fontId="9" fillId="0" borderId="0" xfId="128" applyNumberFormat="1" applyFont="1" applyFill="1" applyBorder="1" applyAlignment="1">
      <alignment horizontal="right"/>
      <protection/>
    </xf>
    <xf numFmtId="202" fontId="9" fillId="0" borderId="0" xfId="128" applyNumberFormat="1" applyFont="1" applyFill="1" applyAlignment="1" quotePrefix="1">
      <alignment horizontal="center"/>
      <protection/>
    </xf>
    <xf numFmtId="200" fontId="9" fillId="0" borderId="0" xfId="128" applyNumberFormat="1" applyFont="1" applyFill="1" applyAlignment="1" quotePrefix="1">
      <alignment horizontal="center"/>
      <protection/>
    </xf>
    <xf numFmtId="200" fontId="21" fillId="0" borderId="0" xfId="128" applyNumberFormat="1" applyFont="1" applyFill="1" applyBorder="1" applyAlignment="1">
      <alignment horizontal="center"/>
      <protection/>
    </xf>
    <xf numFmtId="202" fontId="21" fillId="0" borderId="0" xfId="128" applyNumberFormat="1" applyFont="1" applyFill="1" applyBorder="1" applyAlignment="1" quotePrefix="1">
      <alignment horizontal="center"/>
      <protection/>
    </xf>
    <xf numFmtId="200" fontId="21" fillId="0" borderId="0" xfId="128" applyNumberFormat="1" applyFont="1" applyFill="1" applyBorder="1" applyAlignment="1" quotePrefix="1">
      <alignment horizontal="center"/>
      <protection/>
    </xf>
    <xf numFmtId="43" fontId="21" fillId="0" borderId="0" xfId="44" applyFont="1" applyFill="1" applyBorder="1" applyAlignment="1" quotePrefix="1">
      <alignment horizontal="center"/>
    </xf>
    <xf numFmtId="200" fontId="9" fillId="0" borderId="0" xfId="126" applyNumberFormat="1" applyFont="1" applyFill="1" applyBorder="1" applyAlignment="1">
      <alignment/>
      <protection/>
    </xf>
    <xf numFmtId="200" fontId="9" fillId="0" borderId="0" xfId="126" applyNumberFormat="1" applyFont="1" applyFill="1" applyBorder="1" applyAlignment="1">
      <alignment horizontal="center"/>
      <protection/>
    </xf>
    <xf numFmtId="200" fontId="9" fillId="0" borderId="0" xfId="126" applyNumberFormat="1" applyFont="1" applyFill="1">
      <alignment/>
      <protection/>
    </xf>
    <xf numFmtId="202" fontId="9" fillId="0" borderId="0" xfId="126" applyNumberFormat="1" applyFont="1" applyFill="1">
      <alignment/>
      <protection/>
    </xf>
    <xf numFmtId="200" fontId="9" fillId="0" borderId="0" xfId="126" applyNumberFormat="1" applyFont="1" applyFill="1" applyAlignment="1">
      <alignment horizontal="center"/>
      <protection/>
    </xf>
    <xf numFmtId="202" fontId="9" fillId="0" borderId="0" xfId="126" applyNumberFormat="1" applyFont="1" applyFill="1" applyAlignment="1">
      <alignment horizontal="center"/>
      <protection/>
    </xf>
    <xf numFmtId="200" fontId="9" fillId="0" borderId="0" xfId="128" applyNumberFormat="1" applyFont="1" applyFill="1" applyAlignment="1" quotePrefix="1">
      <alignment/>
      <protection/>
    </xf>
    <xf numFmtId="43" fontId="9" fillId="0" borderId="0" xfId="44" applyFont="1" applyFill="1" applyAlignment="1" quotePrefix="1">
      <alignment/>
    </xf>
    <xf numFmtId="200" fontId="9" fillId="0" borderId="0" xfId="128" applyNumberFormat="1" applyFont="1" applyFill="1" applyBorder="1" applyAlignment="1" quotePrefix="1">
      <alignment/>
      <protection/>
    </xf>
    <xf numFmtId="202" fontId="9" fillId="0" borderId="0" xfId="93" applyNumberFormat="1" applyFont="1" applyFill="1" applyBorder="1" applyAlignment="1">
      <alignment horizontal="right"/>
    </xf>
    <xf numFmtId="200" fontId="9" fillId="0" borderId="0" xfId="128" applyNumberFormat="1" applyFont="1" applyFill="1" applyBorder="1" applyAlignment="1">
      <alignment horizontal="left"/>
      <protection/>
    </xf>
    <xf numFmtId="200" fontId="9" fillId="0" borderId="13" xfId="128" applyNumberFormat="1" applyFont="1" applyFill="1" applyBorder="1">
      <alignment/>
      <protection/>
    </xf>
    <xf numFmtId="200" fontId="21" fillId="0" borderId="0" xfId="128" applyNumberFormat="1" applyFont="1" applyFill="1" applyAlignment="1">
      <alignment/>
      <protection/>
    </xf>
    <xf numFmtId="200" fontId="21" fillId="0" borderId="16" xfId="128" applyNumberFormat="1" applyFont="1" applyFill="1" applyBorder="1">
      <alignment/>
      <protection/>
    </xf>
    <xf numFmtId="39" fontId="13" fillId="0" borderId="0" xfId="49" applyNumberFormat="1" applyFont="1" applyFill="1" applyAlignment="1">
      <alignment horizontal="centerContinuous"/>
    </xf>
    <xf numFmtId="0" fontId="9" fillId="0" borderId="0" xfId="107" applyFont="1" applyFill="1" applyAlignment="1">
      <alignment horizontal="center" vertical="center" textRotation="180"/>
      <protection/>
    </xf>
    <xf numFmtId="0" fontId="9" fillId="0" borderId="0" xfId="107" applyFont="1" applyFill="1" applyAlignment="1">
      <alignment vertical="center"/>
      <protection/>
    </xf>
    <xf numFmtId="0" fontId="9" fillId="0" borderId="0" xfId="107" applyFont="1" applyFill="1" applyAlignment="1">
      <alignment horizontal="center" vertical="center"/>
      <protection/>
    </xf>
    <xf numFmtId="0" fontId="9" fillId="0" borderId="0" xfId="107" applyFont="1" applyFill="1" applyBorder="1" applyAlignment="1">
      <alignment horizontal="center" vertical="center"/>
      <protection/>
    </xf>
    <xf numFmtId="0" fontId="21" fillId="0" borderId="0" xfId="107" applyFont="1" applyFill="1" applyAlignment="1">
      <alignment vertical="center"/>
      <protection/>
    </xf>
    <xf numFmtId="0" fontId="9" fillId="0" borderId="0" xfId="107" applyFont="1" applyFill="1" applyBorder="1" applyAlignment="1">
      <alignment vertical="center"/>
      <protection/>
    </xf>
    <xf numFmtId="0" fontId="9" fillId="0" borderId="11" xfId="107" applyFont="1" applyFill="1" applyBorder="1" applyAlignment="1">
      <alignment vertical="center"/>
      <protection/>
    </xf>
    <xf numFmtId="43" fontId="9" fillId="0" borderId="0" xfId="107" applyNumberFormat="1" applyFont="1" applyFill="1" applyAlignment="1">
      <alignment vertical="center"/>
      <protection/>
    </xf>
    <xf numFmtId="0" fontId="9" fillId="0" borderId="13" xfId="107" applyFont="1" applyFill="1" applyBorder="1" applyAlignment="1">
      <alignment horizontal="centerContinuous" vertical="center"/>
      <protection/>
    </xf>
    <xf numFmtId="0" fontId="9" fillId="0" borderId="13" xfId="107" applyFont="1" applyFill="1" applyBorder="1" applyAlignment="1">
      <alignment horizontal="center" vertical="center"/>
      <protection/>
    </xf>
    <xf numFmtId="0" fontId="9" fillId="0" borderId="0" xfId="107" applyFont="1" applyFill="1" applyBorder="1" applyAlignment="1">
      <alignment horizontal="centerContinuous" vertical="center"/>
      <protection/>
    </xf>
    <xf numFmtId="0" fontId="9" fillId="0" borderId="11" xfId="107" applyFont="1" applyFill="1" applyBorder="1" applyAlignment="1">
      <alignment horizontal="center" vertical="center"/>
      <protection/>
    </xf>
    <xf numFmtId="0" fontId="9" fillId="0" borderId="0" xfId="118" applyFont="1" applyFill="1" applyBorder="1" applyAlignment="1">
      <alignment horizontal="center" vertical="center"/>
      <protection/>
    </xf>
    <xf numFmtId="0" fontId="9" fillId="0" borderId="11" xfId="107" applyFont="1" applyFill="1" applyBorder="1" applyAlignment="1">
      <alignment horizontal="centerContinuous" vertical="center"/>
      <protection/>
    </xf>
    <xf numFmtId="0" fontId="9" fillId="0" borderId="11" xfId="118" applyFont="1" applyFill="1" applyBorder="1" applyAlignment="1">
      <alignment horizontal="center" vertical="center"/>
      <protection/>
    </xf>
    <xf numFmtId="198" fontId="9" fillId="0" borderId="0" xfId="76" applyNumberFormat="1" applyFont="1" applyFill="1" applyBorder="1" applyAlignment="1">
      <alignment vertical="center"/>
    </xf>
    <xf numFmtId="43" fontId="9" fillId="0" borderId="0" xfId="76" applyNumberFormat="1" applyFont="1" applyFill="1" applyBorder="1" applyAlignment="1">
      <alignment vertical="center"/>
    </xf>
    <xf numFmtId="43" fontId="9" fillId="0" borderId="0" xfId="76" applyNumberFormat="1" applyFont="1" applyFill="1" applyBorder="1" applyAlignment="1">
      <alignment horizontal="center" vertical="center"/>
    </xf>
    <xf numFmtId="43" fontId="9" fillId="0" borderId="0" xfId="76" applyFont="1" applyFill="1" applyBorder="1" applyAlignment="1">
      <alignment vertical="center"/>
    </xf>
    <xf numFmtId="198" fontId="9" fillId="0" borderId="0" xfId="107" applyNumberFormat="1" applyFont="1" applyFill="1" applyBorder="1" applyAlignment="1">
      <alignment vertical="center"/>
      <protection/>
    </xf>
    <xf numFmtId="191" fontId="9" fillId="0" borderId="0" xfId="76" applyNumberFormat="1" applyFont="1" applyFill="1" applyBorder="1" applyAlignment="1">
      <alignment vertical="center"/>
    </xf>
    <xf numFmtId="43" fontId="9" fillId="0" borderId="0" xfId="44" applyFont="1" applyFill="1" applyBorder="1" applyAlignment="1">
      <alignment vertical="center"/>
    </xf>
    <xf numFmtId="43" fontId="9" fillId="0" borderId="0" xfId="107" applyNumberFormat="1" applyFont="1" applyFill="1" applyBorder="1" applyAlignment="1">
      <alignment vertical="center"/>
      <protection/>
    </xf>
    <xf numFmtId="43" fontId="9" fillId="0" borderId="13" xfId="107" applyNumberFormat="1" applyFont="1" applyFill="1" applyBorder="1" applyAlignment="1">
      <alignment vertical="center"/>
      <protection/>
    </xf>
    <xf numFmtId="200" fontId="9" fillId="0" borderId="0" xfId="129" applyNumberFormat="1" applyFont="1" applyFill="1" applyBorder="1" applyAlignment="1">
      <alignment vertical="center"/>
      <protection/>
    </xf>
    <xf numFmtId="199" fontId="9" fillId="0" borderId="0" xfId="107" applyNumberFormat="1" applyFont="1" applyFill="1" applyBorder="1" applyAlignment="1">
      <alignment vertical="center"/>
      <protection/>
    </xf>
    <xf numFmtId="43" fontId="9" fillId="0" borderId="0" xfId="140" applyFont="1" applyFill="1" applyBorder="1" applyAlignment="1">
      <alignment vertical="center"/>
    </xf>
    <xf numFmtId="43" fontId="9" fillId="0" borderId="12" xfId="107" applyNumberFormat="1" applyFont="1" applyFill="1" applyBorder="1" applyAlignment="1">
      <alignment vertical="center"/>
      <protection/>
    </xf>
    <xf numFmtId="43" fontId="9" fillId="0" borderId="0" xfId="44" applyFont="1" applyFill="1" applyAlignment="1">
      <alignment vertical="center"/>
    </xf>
    <xf numFmtId="0" fontId="9" fillId="0" borderId="0" xfId="107" applyFont="1" applyFill="1" applyAlignment="1">
      <alignment horizontal="left" vertical="center"/>
      <protection/>
    </xf>
    <xf numFmtId="0" fontId="9" fillId="0" borderId="0" xfId="118" applyFont="1" applyFill="1" applyAlignment="1">
      <alignment horizontal="left" vertical="center"/>
      <protection/>
    </xf>
    <xf numFmtId="43" fontId="9" fillId="0" borderId="0" xfId="118" applyNumberFormat="1" applyFont="1" applyFill="1" applyAlignment="1">
      <alignment horizontal="left" vertical="center"/>
      <protection/>
    </xf>
    <xf numFmtId="0" fontId="9" fillId="0" borderId="0" xfId="118" applyFont="1" applyFill="1" applyAlignment="1">
      <alignment horizontal="centerContinuous" vertical="center"/>
      <protection/>
    </xf>
    <xf numFmtId="39" fontId="13" fillId="0" borderId="0" xfId="0" applyNumberFormat="1" applyFont="1" applyFill="1" applyAlignment="1" quotePrefix="1">
      <alignment horizontal="centerContinuous"/>
    </xf>
    <xf numFmtId="39" fontId="13" fillId="0" borderId="0" xfId="0" applyNumberFormat="1" applyFont="1" applyFill="1" applyAlignment="1">
      <alignment vertical="center"/>
    </xf>
    <xf numFmtId="39" fontId="13" fillId="0" borderId="0" xfId="96" applyNumberFormat="1" applyFont="1" applyFill="1" applyAlignment="1">
      <alignment horizontal="left" vertical="center"/>
    </xf>
    <xf numFmtId="39" fontId="13" fillId="0" borderId="0" xfId="96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left" vertical="center"/>
    </xf>
    <xf numFmtId="39" fontId="12" fillId="0" borderId="0" xfId="0" applyNumberFormat="1" applyFont="1" applyFill="1" applyAlignment="1">
      <alignment horizontal="right" vertical="center"/>
    </xf>
    <xf numFmtId="221" fontId="13" fillId="0" borderId="0" xfId="0" applyNumberFormat="1" applyFont="1" applyFill="1" applyAlignment="1">
      <alignment vertical="center"/>
    </xf>
    <xf numFmtId="221" fontId="13" fillId="0" borderId="12" xfId="0" applyNumberFormat="1" applyFont="1" applyFill="1" applyBorder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39" fontId="12" fillId="0" borderId="0" xfId="0" applyNumberFormat="1" applyFont="1" applyFill="1" applyAlignment="1">
      <alignment horizontal="left"/>
    </xf>
    <xf numFmtId="39" fontId="12" fillId="0" borderId="0" xfId="0" applyNumberFormat="1" applyFont="1" applyFill="1" applyAlignment="1">
      <alignment horizontal="right"/>
    </xf>
    <xf numFmtId="39" fontId="12" fillId="0" borderId="0" xfId="48" applyNumberFormat="1" applyFont="1" applyFill="1" applyBorder="1" applyAlignment="1" applyProtection="1" quotePrefix="1">
      <alignment/>
      <protection/>
    </xf>
    <xf numFmtId="39" fontId="12" fillId="0" borderId="0" xfId="150" applyNumberFormat="1" applyFont="1" applyFill="1" applyBorder="1" applyAlignment="1">
      <alignment/>
      <protection/>
    </xf>
    <xf numFmtId="39" fontId="13" fillId="0" borderId="0" xfId="48" applyNumberFormat="1" applyFont="1" applyFill="1" applyBorder="1" applyAlignment="1">
      <alignment/>
    </xf>
    <xf numFmtId="214" fontId="13" fillId="0" borderId="0" xfId="33" applyNumberFormat="1" applyFont="1" applyFill="1" applyBorder="1" applyAlignment="1">
      <alignment vertical="center"/>
    </xf>
    <xf numFmtId="214" fontId="13" fillId="0" borderId="0" xfId="33" applyNumberFormat="1" applyFont="1" applyFill="1" applyAlignment="1">
      <alignment/>
    </xf>
    <xf numFmtId="214" fontId="13" fillId="0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Alignment="1">
      <alignment horizontal="left"/>
    </xf>
    <xf numFmtId="39" fontId="13" fillId="0" borderId="0" xfId="96" applyNumberFormat="1" applyFont="1" applyFill="1" applyAlignment="1">
      <alignment horizontal="left"/>
    </xf>
    <xf numFmtId="39" fontId="13" fillId="0" borderId="0" xfId="96" applyNumberFormat="1" applyFont="1" applyFill="1" applyAlignment="1">
      <alignment horizontal="center"/>
    </xf>
    <xf numFmtId="214" fontId="13" fillId="0" borderId="0" xfId="0" applyNumberFormat="1" applyFont="1" applyFill="1" applyAlignment="1">
      <alignment/>
    </xf>
    <xf numFmtId="214" fontId="13" fillId="0" borderId="12" xfId="0" applyNumberFormat="1" applyFont="1" applyFill="1" applyBorder="1" applyAlignment="1">
      <alignment/>
    </xf>
    <xf numFmtId="39" fontId="13" fillId="0" borderId="0" xfId="0" applyNumberFormat="1" applyFont="1" applyFill="1" applyAlignment="1">
      <alignment horizontal="left" vertical="center"/>
    </xf>
    <xf numFmtId="211" fontId="13" fillId="0" borderId="0" xfId="0" applyNumberFormat="1" applyFont="1" applyFill="1" applyBorder="1" applyAlignment="1">
      <alignment vertical="center"/>
    </xf>
    <xf numFmtId="211" fontId="13" fillId="0" borderId="0" xfId="0" applyNumberFormat="1" applyFont="1" applyFill="1" applyAlignment="1">
      <alignment vertical="center"/>
    </xf>
    <xf numFmtId="39" fontId="12" fillId="0" borderId="0" xfId="0" applyNumberFormat="1" applyFont="1" applyFill="1" applyBorder="1" applyAlignment="1">
      <alignment horizontal="center" vertical="center"/>
    </xf>
    <xf numFmtId="43" fontId="13" fillId="0" borderId="0" xfId="33" applyFont="1" applyFill="1" applyBorder="1" applyAlignment="1">
      <alignment vertical="center"/>
    </xf>
    <xf numFmtId="39" fontId="12" fillId="0" borderId="11" xfId="0" applyNumberFormat="1" applyFont="1" applyFill="1" applyBorder="1" applyAlignment="1">
      <alignment horizontal="center" vertical="center"/>
    </xf>
    <xf numFmtId="39" fontId="13" fillId="0" borderId="11" xfId="0" applyNumberFormat="1" applyFont="1" applyFill="1" applyBorder="1" applyAlignment="1">
      <alignment vertical="center"/>
    </xf>
    <xf numFmtId="39" fontId="12" fillId="0" borderId="11" xfId="0" applyNumberFormat="1" applyFont="1" applyFill="1" applyBorder="1" applyAlignment="1">
      <alignment vertical="center"/>
    </xf>
    <xf numFmtId="39" fontId="13" fillId="0" borderId="0" xfId="97" applyNumberFormat="1" applyFont="1" applyFill="1" applyAlignment="1">
      <alignment horizontal="left" vertical="center"/>
    </xf>
    <xf numFmtId="39" fontId="13" fillId="0" borderId="0" xfId="97" applyNumberFormat="1" applyFont="1" applyFill="1" applyAlignment="1">
      <alignment horizontal="center" vertical="center"/>
    </xf>
    <xf numFmtId="39" fontId="13" fillId="0" borderId="0" xfId="0" applyNumberFormat="1" applyFont="1" applyFill="1" applyAlignment="1">
      <alignment horizontal="center" vertical="center"/>
    </xf>
    <xf numFmtId="203" fontId="13" fillId="0" borderId="0" xfId="0" applyNumberFormat="1" applyFont="1" applyFill="1" applyAlignment="1">
      <alignment vertical="center"/>
    </xf>
    <xf numFmtId="39" fontId="13" fillId="0" borderId="0" xfId="150" applyNumberFormat="1" applyFont="1" applyFill="1" applyAlignment="1" applyProtection="1">
      <alignment vertical="center"/>
      <protection/>
    </xf>
    <xf numFmtId="43" fontId="13" fillId="0" borderId="0" xfId="33" applyFont="1" applyFill="1" applyAlignment="1">
      <alignment vertical="center"/>
    </xf>
    <xf numFmtId="43" fontId="13" fillId="0" borderId="11" xfId="33" applyFont="1" applyFill="1" applyBorder="1" applyAlignment="1">
      <alignment vertical="center"/>
    </xf>
    <xf numFmtId="43" fontId="13" fillId="0" borderId="12" xfId="33" applyFont="1" applyFill="1" applyBorder="1" applyAlignment="1">
      <alignment vertical="center"/>
    </xf>
    <xf numFmtId="214" fontId="13" fillId="0" borderId="11" xfId="33" applyNumberFormat="1" applyFont="1" applyFill="1" applyBorder="1" applyAlignment="1">
      <alignment/>
    </xf>
    <xf numFmtId="214" fontId="13" fillId="0" borderId="12" xfId="33" applyNumberFormat="1" applyFont="1" applyFill="1" applyBorder="1" applyAlignment="1">
      <alignment/>
    </xf>
    <xf numFmtId="39" fontId="13" fillId="0" borderId="0" xfId="95" applyNumberFormat="1" applyFont="1" applyFill="1" applyAlignment="1">
      <alignment horizontal="left" vertical="center"/>
    </xf>
    <xf numFmtId="39" fontId="13" fillId="0" borderId="0" xfId="95" applyNumberFormat="1" applyFont="1" applyFill="1" applyAlignment="1">
      <alignment horizontal="center" vertical="center"/>
    </xf>
    <xf numFmtId="214" fontId="13" fillId="0" borderId="0" xfId="33" applyNumberFormat="1" applyFont="1" applyFill="1" applyAlignment="1">
      <alignment horizontal="right"/>
    </xf>
    <xf numFmtId="0" fontId="13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214" fontId="8" fillId="0" borderId="0" xfId="33" applyNumberFormat="1" applyFont="1" applyFill="1" applyBorder="1" applyAlignment="1">
      <alignment horizontal="center"/>
    </xf>
    <xf numFmtId="39" fontId="8" fillId="0" borderId="0" xfId="44" applyNumberFormat="1" applyFont="1" applyFill="1" applyAlignment="1">
      <alignment horizontal="right"/>
    </xf>
    <xf numFmtId="0" fontId="13" fillId="0" borderId="11" xfId="0" applyFont="1" applyFill="1" applyBorder="1" applyAlignment="1">
      <alignment/>
    </xf>
    <xf numFmtId="0" fontId="8" fillId="0" borderId="0" xfId="103" applyFont="1" applyFill="1" applyBorder="1" applyAlignment="1" quotePrefix="1">
      <alignment horizontal="center" vertical="center"/>
      <protection/>
    </xf>
    <xf numFmtId="40" fontId="8" fillId="0" borderId="0" xfId="130" applyNumberFormat="1" applyFont="1" applyFill="1" applyAlignment="1">
      <alignment vertical="center"/>
      <protection/>
    </xf>
    <xf numFmtId="40" fontId="8" fillId="0" borderId="11" xfId="73" applyNumberFormat="1" applyFont="1" applyFill="1" applyBorder="1" applyAlignment="1" quotePrefix="1">
      <alignment horizontal="center" vertical="center"/>
    </xf>
    <xf numFmtId="40" fontId="8" fillId="0" borderId="0" xfId="130" applyNumberFormat="1" applyFont="1" applyFill="1" applyAlignment="1">
      <alignment/>
      <protection/>
    </xf>
    <xf numFmtId="0" fontId="8" fillId="0" borderId="0" xfId="130" applyFont="1" applyFill="1">
      <alignment/>
      <protection/>
    </xf>
    <xf numFmtId="40" fontId="8" fillId="0" borderId="0" xfId="130" applyNumberFormat="1" applyFont="1" applyFill="1" applyAlignment="1">
      <alignment/>
      <protection/>
    </xf>
    <xf numFmtId="0" fontId="8" fillId="0" borderId="0" xfId="103" applyFont="1" applyFill="1" applyAlignment="1" quotePrefix="1">
      <alignment horizontal="center" vertical="center"/>
      <protection/>
    </xf>
    <xf numFmtId="0" fontId="8" fillId="0" borderId="0" xfId="103" applyFont="1" applyFill="1" applyAlignment="1">
      <alignment vertical="center"/>
      <protection/>
    </xf>
    <xf numFmtId="39" fontId="8" fillId="0" borderId="0" xfId="150" applyNumberFormat="1" applyFont="1" applyFill="1" applyBorder="1" applyAlignment="1" applyProtection="1">
      <alignment/>
      <protection/>
    </xf>
    <xf numFmtId="3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150" applyNumberFormat="1" applyFont="1" applyFill="1" applyBorder="1" applyAlignment="1" applyProtection="1" quotePrefix="1">
      <alignment horizontal="left"/>
      <protection/>
    </xf>
    <xf numFmtId="43" fontId="24" fillId="0" borderId="0" xfId="59" applyFont="1" applyFill="1" applyBorder="1" applyAlignment="1">
      <alignment horizontal="center"/>
    </xf>
    <xf numFmtId="39" fontId="8" fillId="0" borderId="0" xfId="103" applyNumberFormat="1" applyFont="1" applyFill="1">
      <alignment/>
      <protection/>
    </xf>
    <xf numFmtId="39" fontId="8" fillId="0" borderId="0" xfId="116" applyNumberFormat="1" applyFont="1" applyFill="1">
      <alignment/>
      <protection/>
    </xf>
    <xf numFmtId="39" fontId="22" fillId="0" borderId="0" xfId="0" applyNumberFormat="1" applyFont="1" applyFill="1" applyAlignment="1">
      <alignment horizontal="left"/>
    </xf>
    <xf numFmtId="0" fontId="23" fillId="0" borderId="11" xfId="102" applyFont="1" applyFill="1" applyBorder="1" applyAlignment="1">
      <alignment horizontal="center"/>
      <protection/>
    </xf>
    <xf numFmtId="39" fontId="23" fillId="0" borderId="0" xfId="0" applyNumberFormat="1" applyFont="1" applyFill="1" applyAlignment="1" quotePrefix="1">
      <alignment horizontal="center"/>
    </xf>
    <xf numFmtId="39" fontId="23" fillId="0" borderId="0" xfId="0" applyNumberFormat="1" applyFont="1" applyFill="1" applyAlignment="1">
      <alignment horizontal="center"/>
    </xf>
    <xf numFmtId="224" fontId="6" fillId="0" borderId="0" xfId="140" applyNumberFormat="1" applyFont="1" applyFill="1" applyBorder="1" applyAlignment="1">
      <alignment horizontal="right"/>
    </xf>
    <xf numFmtId="43" fontId="24" fillId="0" borderId="0" xfId="140" applyFont="1" applyFill="1" applyBorder="1" applyAlignment="1">
      <alignment/>
    </xf>
    <xf numFmtId="43" fontId="24" fillId="0" borderId="0" xfId="140" applyFont="1" applyFill="1" applyBorder="1" applyAlignment="1">
      <alignment/>
    </xf>
    <xf numFmtId="0" fontId="24" fillId="0" borderId="0" xfId="148" applyFont="1" applyFill="1">
      <alignment/>
      <protection/>
    </xf>
    <xf numFmtId="40" fontId="24" fillId="0" borderId="0" xfId="86" applyNumberFormat="1" applyFont="1" applyFill="1" applyAlignment="1">
      <alignment/>
    </xf>
    <xf numFmtId="40" fontId="22" fillId="0" borderId="0" xfId="86" applyNumberFormat="1" applyFont="1" applyFill="1" applyBorder="1" applyAlignment="1">
      <alignment horizontal="center"/>
    </xf>
    <xf numFmtId="220" fontId="24" fillId="0" borderId="0" xfId="150" applyNumberFormat="1" applyFont="1" applyFill="1" applyBorder="1" applyAlignment="1" applyProtection="1">
      <alignment/>
      <protection/>
    </xf>
    <xf numFmtId="43" fontId="24" fillId="0" borderId="0" xfId="86" applyFont="1" applyFill="1" applyBorder="1" applyAlignment="1">
      <alignment/>
    </xf>
    <xf numFmtId="0" fontId="8" fillId="0" borderId="0" xfId="0" applyFont="1" applyFill="1" applyAlignment="1">
      <alignment/>
    </xf>
    <xf numFmtId="40" fontId="8" fillId="0" borderId="0" xfId="103" applyNumberFormat="1" applyFont="1" applyFill="1" applyAlignment="1" quotePrefix="1">
      <alignment horizontal="centerContinuous"/>
      <protection/>
    </xf>
    <xf numFmtId="40" fontId="8" fillId="0" borderId="0" xfId="103" applyNumberFormat="1" applyFont="1" applyFill="1" applyAlignment="1" quotePrefix="1">
      <alignment horizontal="center"/>
      <protection/>
    </xf>
    <xf numFmtId="200" fontId="8" fillId="0" borderId="0" xfId="103" applyNumberFormat="1" applyFont="1" applyFill="1" applyAlignment="1" quotePrefix="1">
      <alignment horizontal="center"/>
      <protection/>
    </xf>
    <xf numFmtId="0" fontId="9" fillId="0" borderId="11" xfId="128" applyNumberFormat="1" applyFont="1" applyFill="1" applyBorder="1" applyAlignment="1" quotePrefix="1">
      <alignment horizontal="center"/>
      <protection/>
    </xf>
    <xf numFmtId="39" fontId="8" fillId="0" borderId="0" xfId="0" applyNumberFormat="1" applyFont="1" applyFill="1" applyAlignment="1">
      <alignment/>
    </xf>
    <xf numFmtId="40" fontId="10" fillId="0" borderId="0" xfId="130" applyNumberFormat="1" applyFont="1" applyFill="1" applyAlignment="1">
      <alignment/>
      <protection/>
    </xf>
    <xf numFmtId="0" fontId="8" fillId="0" borderId="0" xfId="130" applyFont="1" applyFill="1">
      <alignment/>
      <protection/>
    </xf>
    <xf numFmtId="205" fontId="8" fillId="0" borderId="0" xfId="130" applyNumberFormat="1" applyFont="1" applyFill="1">
      <alignment/>
      <protection/>
    </xf>
    <xf numFmtId="43" fontId="8" fillId="0" borderId="0" xfId="130" applyNumberFormat="1" applyFont="1" applyFill="1">
      <alignment/>
      <protection/>
    </xf>
    <xf numFmtId="40" fontId="8" fillId="0" borderId="0" xfId="130" applyNumberFormat="1" applyFont="1" applyFill="1" applyAlignment="1">
      <alignment/>
      <protection/>
    </xf>
    <xf numFmtId="0" fontId="8" fillId="0" borderId="0" xfId="130" applyFont="1" applyFill="1" applyAlignment="1">
      <alignment horizontal="right"/>
      <protection/>
    </xf>
    <xf numFmtId="0" fontId="8" fillId="0" borderId="0" xfId="130" applyFont="1" applyFill="1" applyAlignment="1">
      <alignment horizontal="center"/>
      <protection/>
    </xf>
    <xf numFmtId="40" fontId="8" fillId="0" borderId="13" xfId="130" applyNumberFormat="1" applyFont="1" applyFill="1" applyBorder="1" applyAlignment="1">
      <alignment horizontal="center"/>
      <protection/>
    </xf>
    <xf numFmtId="0" fontId="8" fillId="0" borderId="11" xfId="130" applyFont="1" applyFill="1" applyBorder="1" applyAlignment="1">
      <alignment horizontal="center"/>
      <protection/>
    </xf>
    <xf numFmtId="193" fontId="8" fillId="0" borderId="0" xfId="130" applyNumberFormat="1" applyFont="1" applyFill="1">
      <alignment/>
      <protection/>
    </xf>
    <xf numFmtId="207" fontId="8" fillId="0" borderId="0" xfId="130" applyNumberFormat="1" applyFont="1" applyFill="1">
      <alignment/>
      <protection/>
    </xf>
    <xf numFmtId="207" fontId="8" fillId="0" borderId="0" xfId="130" applyNumberFormat="1" applyFont="1" applyFill="1" applyBorder="1">
      <alignment/>
      <protection/>
    </xf>
    <xf numFmtId="206" fontId="8" fillId="0" borderId="0" xfId="130" applyNumberFormat="1" applyFont="1" applyFill="1">
      <alignment/>
      <protection/>
    </xf>
    <xf numFmtId="199" fontId="8" fillId="0" borderId="0" xfId="130" applyNumberFormat="1" applyFont="1" applyFill="1">
      <alignment/>
      <protection/>
    </xf>
    <xf numFmtId="195" fontId="8" fillId="0" borderId="10" xfId="130" applyNumberFormat="1" applyFont="1" applyFill="1" applyBorder="1">
      <alignment/>
      <protection/>
    </xf>
    <xf numFmtId="195" fontId="8" fillId="0" borderId="0" xfId="130" applyNumberFormat="1" applyFont="1" applyFill="1">
      <alignment/>
      <protection/>
    </xf>
    <xf numFmtId="43" fontId="8" fillId="0" borderId="0" xfId="36" applyFont="1" applyFill="1" applyAlignment="1">
      <alignment/>
    </xf>
    <xf numFmtId="199" fontId="8" fillId="0" borderId="10" xfId="36" applyNumberFormat="1" applyFont="1" applyFill="1" applyBorder="1" applyAlignment="1">
      <alignment/>
    </xf>
    <xf numFmtId="195" fontId="8" fillId="0" borderId="15" xfId="130" applyNumberFormat="1" applyFont="1" applyFill="1" applyBorder="1">
      <alignment/>
      <protection/>
    </xf>
    <xf numFmtId="40" fontId="8" fillId="0" borderId="0" xfId="130" applyNumberFormat="1" applyFont="1" applyFill="1">
      <alignment/>
      <protection/>
    </xf>
    <xf numFmtId="43" fontId="8" fillId="0" borderId="0" xfId="44" applyFont="1" applyFill="1" applyAlignment="1">
      <alignment/>
    </xf>
    <xf numFmtId="214" fontId="13" fillId="0" borderId="0" xfId="33" applyNumberFormat="1" applyFont="1" applyFill="1" applyBorder="1" applyAlignment="1">
      <alignment/>
    </xf>
    <xf numFmtId="214" fontId="14" fillId="0" borderId="13" xfId="0" applyNumberFormat="1" applyFont="1" applyFill="1" applyBorder="1" applyAlignment="1">
      <alignment/>
    </xf>
    <xf numFmtId="214" fontId="14" fillId="0" borderId="0" xfId="33" applyNumberFormat="1" applyFont="1" applyFill="1" applyBorder="1" applyAlignment="1">
      <alignment/>
    </xf>
    <xf numFmtId="214" fontId="16" fillId="0" borderId="12" xfId="86" applyNumberFormat="1" applyFont="1" applyFill="1" applyBorder="1" applyAlignment="1" applyProtection="1" quotePrefix="1">
      <alignment/>
      <protection/>
    </xf>
    <xf numFmtId="43" fontId="8" fillId="0" borderId="0" xfId="59" applyFont="1" applyFill="1" applyBorder="1" applyAlignment="1">
      <alignment horizontal="right"/>
    </xf>
    <xf numFmtId="39" fontId="24" fillId="0" borderId="11" xfId="103" applyNumberFormat="1" applyFont="1" applyFill="1" applyBorder="1" applyAlignment="1">
      <alignment vertical="center"/>
      <protection/>
    </xf>
    <xf numFmtId="39" fontId="24" fillId="0" borderId="11" xfId="103" applyNumberFormat="1" applyFont="1" applyFill="1" applyBorder="1" applyAlignment="1">
      <alignment horizontal="center" vertical="center"/>
      <protection/>
    </xf>
    <xf numFmtId="0" fontId="24" fillId="0" borderId="0" xfId="103" applyFont="1" applyFill="1" applyAlignment="1" quotePrefix="1">
      <alignment horizontal="center" vertical="center"/>
      <protection/>
    </xf>
    <xf numFmtId="0" fontId="24" fillId="0" borderId="0" xfId="103" applyFont="1" applyFill="1" applyAlignment="1">
      <alignment vertical="center"/>
      <protection/>
    </xf>
    <xf numFmtId="40" fontId="24" fillId="0" borderId="0" xfId="103" applyNumberFormat="1" applyFont="1" applyFill="1" applyAlignment="1">
      <alignment vertical="center"/>
      <protection/>
    </xf>
    <xf numFmtId="43" fontId="8" fillId="0" borderId="0" xfId="62" applyFont="1" applyFill="1" applyBorder="1" applyAlignment="1">
      <alignment vertical="center"/>
    </xf>
    <xf numFmtId="43" fontId="24" fillId="0" borderId="0" xfId="59" applyFont="1" applyFill="1" applyBorder="1" applyAlignment="1">
      <alignment horizontal="center" vertical="center"/>
    </xf>
    <xf numFmtId="195" fontId="24" fillId="0" borderId="0" xfId="130" applyNumberFormat="1" applyFont="1" applyFill="1" applyBorder="1" applyAlignment="1">
      <alignment vertical="center"/>
      <protection/>
    </xf>
    <xf numFmtId="214" fontId="25" fillId="0" borderId="0" xfId="33" applyNumberFormat="1" applyFont="1" applyFill="1" applyAlignment="1">
      <alignment horizontal="right"/>
    </xf>
    <xf numFmtId="214" fontId="24" fillId="0" borderId="0" xfId="33" applyNumberFormat="1" applyFont="1" applyFill="1" applyBorder="1" applyAlignment="1" applyProtection="1" quotePrefix="1">
      <alignment horizontal="right"/>
      <protection/>
    </xf>
    <xf numFmtId="0" fontId="24" fillId="0" borderId="0" xfId="0" applyFont="1" applyFill="1" applyBorder="1" applyAlignment="1">
      <alignment/>
    </xf>
    <xf numFmtId="214" fontId="24" fillId="0" borderId="0" xfId="59" applyNumberFormat="1" applyFont="1" applyFill="1" applyBorder="1" applyAlignment="1">
      <alignment horizontal="center"/>
    </xf>
    <xf numFmtId="214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103" applyFont="1" applyFill="1" applyAlignment="1">
      <alignment/>
      <protection/>
    </xf>
    <xf numFmtId="0" fontId="24" fillId="0" borderId="0" xfId="103" applyFont="1" applyFill="1" applyAlignment="1">
      <alignment horizontal="left" vertical="top"/>
      <protection/>
    </xf>
    <xf numFmtId="0" fontId="22" fillId="0" borderId="0" xfId="0" applyFont="1" applyFill="1" applyAlignment="1">
      <alignment horizontal="right"/>
    </xf>
    <xf numFmtId="40" fontId="22" fillId="0" borderId="0" xfId="86" applyNumberFormat="1" applyFont="1" applyFill="1" applyBorder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43" fontId="22" fillId="0" borderId="11" xfId="86" applyFont="1" applyFill="1" applyBorder="1" applyAlignment="1">
      <alignment horizontal="centerContinuous"/>
    </xf>
    <xf numFmtId="0" fontId="24" fillId="0" borderId="0" xfId="0" applyFont="1" applyFill="1" applyAlignment="1">
      <alignment/>
    </xf>
    <xf numFmtId="194" fontId="24" fillId="0" borderId="0" xfId="0" applyNumberFormat="1" applyFont="1" applyFill="1" applyBorder="1" applyAlignment="1">
      <alignment/>
    </xf>
    <xf numFmtId="39" fontId="8" fillId="0" borderId="10" xfId="103" applyNumberFormat="1" applyFont="1" applyFill="1" applyBorder="1" applyAlignment="1" quotePrefix="1">
      <alignment horizontal="center"/>
      <protection/>
    </xf>
    <xf numFmtId="201" fontId="24" fillId="0" borderId="0" xfId="103" applyNumberFormat="1" applyFont="1" applyFill="1" applyBorder="1">
      <alignment/>
      <protection/>
    </xf>
    <xf numFmtId="201" fontId="24" fillId="0" borderId="11" xfId="103" applyNumberFormat="1" applyFont="1" applyFill="1" applyBorder="1">
      <alignment/>
      <protection/>
    </xf>
    <xf numFmtId="201" fontId="24" fillId="0" borderId="0" xfId="44" applyNumberFormat="1" applyFont="1" applyFill="1" applyBorder="1" applyAlignment="1">
      <alignment/>
    </xf>
    <xf numFmtId="0" fontId="24" fillId="0" borderId="0" xfId="0" applyFont="1" applyFill="1" applyAlignment="1">
      <alignment/>
    </xf>
    <xf numFmtId="39" fontId="24" fillId="0" borderId="0" xfId="0" applyNumberFormat="1" applyFont="1" applyFill="1" applyAlignment="1">
      <alignment/>
    </xf>
    <xf numFmtId="39" fontId="24" fillId="0" borderId="0" xfId="0" applyNumberFormat="1" applyFont="1" applyFill="1" applyAlignment="1">
      <alignment horizontal="center"/>
    </xf>
    <xf numFmtId="0" fontId="8" fillId="0" borderId="0" xfId="130" applyFont="1" applyFill="1" applyAlignment="1">
      <alignment horizontal="centerContinuous"/>
      <protection/>
    </xf>
    <xf numFmtId="39" fontId="8" fillId="0" borderId="0" xfId="150" applyNumberFormat="1" applyFont="1" applyFill="1" applyBorder="1" applyAlignment="1" applyProtection="1" quotePrefix="1">
      <alignment horizontal="centerContinuous"/>
      <protection/>
    </xf>
    <xf numFmtId="39" fontId="8" fillId="0" borderId="0" xfId="0" applyNumberFormat="1" applyFont="1" applyFill="1" applyAlignment="1">
      <alignment horizontal="centerContinuous"/>
    </xf>
    <xf numFmtId="39" fontId="8" fillId="0" borderId="0" xfId="103" applyNumberFormat="1" applyFont="1" applyFill="1" applyAlignment="1">
      <alignment horizontal="centerContinuous"/>
      <protection/>
    </xf>
    <xf numFmtId="39" fontId="8" fillId="0" borderId="0" xfId="116" applyNumberFormat="1" applyFont="1" applyFill="1" applyAlignment="1">
      <alignment horizontal="centerContinuous"/>
      <protection/>
    </xf>
    <xf numFmtId="0" fontId="8" fillId="0" borderId="0" xfId="0" applyFont="1" applyFill="1" applyAlignment="1" quotePrefix="1">
      <alignment horizontal="centerContinuous"/>
    </xf>
    <xf numFmtId="40" fontId="6" fillId="0" borderId="0" xfId="103" applyNumberFormat="1" applyFont="1" applyFill="1" applyAlignment="1" quotePrefix="1">
      <alignment horizontal="center" vertical="center"/>
      <protection/>
    </xf>
    <xf numFmtId="200" fontId="6" fillId="0" borderId="0" xfId="128" applyNumberFormat="1" applyFont="1" applyFill="1" applyAlignment="1">
      <alignment horizontal="left" vertical="center"/>
      <protection/>
    </xf>
    <xf numFmtId="40" fontId="23" fillId="0" borderId="0" xfId="103" applyNumberFormat="1" applyFont="1" applyFill="1" applyAlignment="1" quotePrefix="1">
      <alignment horizontal="left" vertical="center"/>
      <protection/>
    </xf>
    <xf numFmtId="40" fontId="6" fillId="0" borderId="0" xfId="103" applyNumberFormat="1" applyFont="1" applyFill="1" applyAlignment="1" quotePrefix="1">
      <alignment horizontal="left" vertical="center"/>
      <protection/>
    </xf>
    <xf numFmtId="200" fontId="6" fillId="0" borderId="0" xfId="128" applyNumberFormat="1" applyFont="1" applyFill="1" applyBorder="1" applyAlignment="1">
      <alignment horizontal="left" vertical="center"/>
      <protection/>
    </xf>
    <xf numFmtId="200" fontId="23" fillId="0" borderId="0" xfId="128" applyNumberFormat="1" applyFont="1" applyFill="1" applyAlignment="1">
      <alignment horizontal="left" vertical="center"/>
      <protection/>
    </xf>
    <xf numFmtId="200" fontId="23" fillId="0" borderId="0" xfId="128" applyNumberFormat="1" applyFont="1" applyFill="1" applyBorder="1" applyAlignment="1">
      <alignment horizontal="left" vertical="center"/>
      <protection/>
    </xf>
    <xf numFmtId="200" fontId="6" fillId="0" borderId="0" xfId="128" applyNumberFormat="1" applyFont="1" applyFill="1" applyBorder="1" applyAlignment="1">
      <alignment horizontal="center"/>
      <protection/>
    </xf>
    <xf numFmtId="204" fontId="6" fillId="0" borderId="0" xfId="128" applyNumberFormat="1" applyFont="1" applyFill="1" applyBorder="1" applyAlignment="1" quotePrefix="1">
      <alignment horizontal="center"/>
      <protection/>
    </xf>
    <xf numFmtId="200" fontId="6" fillId="0" borderId="13" xfId="128" applyNumberFormat="1" applyFont="1" applyFill="1" applyBorder="1" applyAlignment="1">
      <alignment vertical="center"/>
      <protection/>
    </xf>
    <xf numFmtId="200" fontId="6" fillId="0" borderId="0" xfId="128" applyNumberFormat="1" applyFont="1" applyFill="1" applyBorder="1" applyAlignment="1">
      <alignment vertical="center"/>
      <protection/>
    </xf>
    <xf numFmtId="200" fontId="6" fillId="0" borderId="11" xfId="128" applyNumberFormat="1" applyFont="1" applyFill="1" applyBorder="1" applyAlignment="1">
      <alignment vertical="center"/>
      <protection/>
    </xf>
    <xf numFmtId="200" fontId="23" fillId="0" borderId="0" xfId="128" applyNumberFormat="1" applyFont="1" applyFill="1" applyBorder="1" applyAlignment="1">
      <alignment horizontal="center" vertical="center"/>
      <protection/>
    </xf>
    <xf numFmtId="200" fontId="6" fillId="0" borderId="12" xfId="128" applyNumberFormat="1" applyFont="1" applyFill="1" applyBorder="1" applyAlignment="1">
      <alignment vertical="center"/>
      <protection/>
    </xf>
    <xf numFmtId="0" fontId="24" fillId="0" borderId="0" xfId="103" applyFont="1" applyFill="1">
      <alignment/>
      <protection/>
    </xf>
    <xf numFmtId="39" fontId="24" fillId="0" borderId="0" xfId="103" applyNumberFormat="1" applyFont="1" applyFill="1">
      <alignment/>
      <protection/>
    </xf>
    <xf numFmtId="203" fontId="28" fillId="0" borderId="0" xfId="0" applyNumberFormat="1" applyFont="1" applyFill="1" applyAlignment="1">
      <alignment/>
    </xf>
    <xf numFmtId="203" fontId="24" fillId="0" borderId="0" xfId="0" applyNumberFormat="1" applyFont="1" applyFill="1" applyAlignment="1">
      <alignment/>
    </xf>
    <xf numFmtId="203" fontId="24" fillId="0" borderId="0" xfId="49" applyNumberFormat="1" applyFont="1" applyFill="1" applyAlignment="1">
      <alignment/>
    </xf>
    <xf numFmtId="203" fontId="24" fillId="0" borderId="0" xfId="150" applyNumberFormat="1" applyFont="1" applyFill="1" applyAlignment="1">
      <alignment/>
      <protection/>
    </xf>
    <xf numFmtId="203" fontId="24" fillId="0" borderId="0" xfId="0" applyNumberFormat="1" applyFont="1" applyFill="1" applyAlignment="1">
      <alignment/>
    </xf>
    <xf numFmtId="203" fontId="29" fillId="0" borderId="0" xfId="0" applyNumberFormat="1" applyFont="1" applyFill="1" applyBorder="1" applyAlignment="1">
      <alignment horizontal="center"/>
    </xf>
    <xf numFmtId="39" fontId="8" fillId="0" borderId="0" xfId="44" applyNumberFormat="1" applyFont="1" applyFill="1" applyAlignment="1">
      <alignment/>
    </xf>
    <xf numFmtId="0" fontId="20" fillId="0" borderId="0" xfId="130" applyFont="1" applyFill="1">
      <alignment/>
      <protection/>
    </xf>
    <xf numFmtId="206" fontId="20" fillId="0" borderId="0" xfId="130" applyNumberFormat="1" applyFont="1" applyFill="1">
      <alignment/>
      <protection/>
    </xf>
    <xf numFmtId="199" fontId="20" fillId="0" borderId="0" xfId="130" applyNumberFormat="1" applyFont="1" applyFill="1">
      <alignment/>
      <protection/>
    </xf>
    <xf numFmtId="195" fontId="8" fillId="0" borderId="0" xfId="130" applyNumberFormat="1" applyFont="1" applyFill="1" applyBorder="1">
      <alignment/>
      <protection/>
    </xf>
    <xf numFmtId="199" fontId="8" fillId="0" borderId="0" xfId="36" applyNumberFormat="1" applyFont="1" applyFill="1" applyBorder="1" applyAlignment="1">
      <alignment/>
    </xf>
    <xf numFmtId="0" fontId="8" fillId="0" borderId="0" xfId="0" applyFont="1" applyFill="1" applyAlignment="1">
      <alignment/>
    </xf>
    <xf numFmtId="43" fontId="8" fillId="0" borderId="0" xfId="59" applyFont="1" applyFill="1" applyBorder="1" applyAlignment="1">
      <alignment horizontal="center"/>
    </xf>
    <xf numFmtId="43" fontId="8" fillId="0" borderId="0" xfId="86" applyFont="1" applyFill="1" applyBorder="1" applyAlignment="1">
      <alignment/>
    </xf>
    <xf numFmtId="43" fontId="8" fillId="0" borderId="0" xfId="140" applyFont="1" applyFill="1" applyBorder="1" applyAlignment="1">
      <alignment/>
    </xf>
    <xf numFmtId="0" fontId="8" fillId="0" borderId="0" xfId="103" applyFont="1" applyFill="1" applyAlignment="1">
      <alignment/>
      <protection/>
    </xf>
    <xf numFmtId="0" fontId="8" fillId="0" borderId="0" xfId="0" applyFont="1" applyFill="1" applyBorder="1" applyAlignment="1">
      <alignment/>
    </xf>
    <xf numFmtId="0" fontId="8" fillId="0" borderId="0" xfId="103" applyFont="1" applyFill="1" applyBorder="1" applyAlignment="1">
      <alignment/>
      <protection/>
    </xf>
    <xf numFmtId="39" fontId="8" fillId="0" borderId="0" xfId="0" applyNumberFormat="1" applyFont="1" applyFill="1" applyAlignment="1">
      <alignment horizontal="center"/>
    </xf>
    <xf numFmtId="39" fontId="8" fillId="0" borderId="0" xfId="33" applyNumberFormat="1" applyFont="1" applyFill="1" applyAlignment="1">
      <alignment/>
    </xf>
    <xf numFmtId="39" fontId="8" fillId="0" borderId="0" xfId="33" applyNumberFormat="1" applyFont="1" applyFill="1" applyAlignment="1">
      <alignment/>
    </xf>
    <xf numFmtId="39" fontId="8" fillId="0" borderId="0" xfId="150" applyNumberFormat="1" applyFont="1" applyFill="1" applyAlignment="1">
      <alignment/>
      <protection/>
    </xf>
    <xf numFmtId="212" fontId="8" fillId="0" borderId="0" xfId="33" applyNumberFormat="1" applyFont="1" applyFill="1" applyBorder="1" applyAlignment="1">
      <alignment/>
    </xf>
    <xf numFmtId="212" fontId="8" fillId="0" borderId="11" xfId="33" applyNumberFormat="1" applyFont="1" applyFill="1" applyBorder="1" applyAlignment="1">
      <alignment/>
    </xf>
    <xf numFmtId="212" fontId="8" fillId="0" borderId="12" xfId="33" applyNumberFormat="1" applyFont="1" applyFill="1" applyBorder="1" applyAlignment="1">
      <alignment/>
    </xf>
    <xf numFmtId="215" fontId="24" fillId="0" borderId="0" xfId="59" applyNumberFormat="1" applyFont="1" applyFill="1" applyBorder="1" applyAlignment="1">
      <alignment horizontal="center"/>
    </xf>
    <xf numFmtId="43" fontId="24" fillId="0" borderId="0" xfId="59" applyFont="1" applyFill="1" applyBorder="1" applyAlignment="1">
      <alignment horizontal="right" vertical="center"/>
    </xf>
    <xf numFmtId="201" fontId="8" fillId="0" borderId="0" xfId="103" applyNumberFormat="1" applyFont="1" applyFill="1" applyBorder="1">
      <alignment/>
      <protection/>
    </xf>
    <xf numFmtId="201" fontId="8" fillId="0" borderId="11" xfId="103" applyNumberFormat="1" applyFont="1" applyFill="1" applyBorder="1">
      <alignment/>
      <protection/>
    </xf>
    <xf numFmtId="201" fontId="8" fillId="0" borderId="0" xfId="44" applyNumberFormat="1" applyFont="1" applyFill="1" applyBorder="1" applyAlignment="1">
      <alignment/>
    </xf>
    <xf numFmtId="201" fontId="8" fillId="0" borderId="0" xfId="103" applyNumberFormat="1" applyFont="1" applyFill="1">
      <alignment/>
      <protection/>
    </xf>
    <xf numFmtId="214" fontId="13" fillId="0" borderId="11" xfId="0" applyNumberFormat="1" applyFont="1" applyFill="1" applyBorder="1" applyAlignment="1">
      <alignment horizontal="right"/>
    </xf>
    <xf numFmtId="214" fontId="13" fillId="0" borderId="12" xfId="0" applyNumberFormat="1" applyFont="1" applyFill="1" applyBorder="1" applyAlignment="1">
      <alignment horizontal="right"/>
    </xf>
    <xf numFmtId="200" fontId="8" fillId="0" borderId="10" xfId="150" applyNumberFormat="1" applyFont="1" applyFill="1" applyBorder="1" applyAlignment="1" applyProtection="1" quotePrefix="1">
      <alignment/>
      <protection/>
    </xf>
    <xf numFmtId="200" fontId="8" fillId="0" borderId="15" xfId="150" applyNumberFormat="1" applyFont="1" applyFill="1" applyBorder="1" applyAlignment="1" applyProtection="1" quotePrefix="1">
      <alignment/>
      <protection/>
    </xf>
    <xf numFmtId="214" fontId="8" fillId="0" borderId="0" xfId="42" applyNumberFormat="1" applyFont="1" applyFill="1" applyBorder="1" applyAlignment="1">
      <alignment/>
    </xf>
    <xf numFmtId="214" fontId="8" fillId="0" borderId="11" xfId="42" applyNumberFormat="1" applyFont="1" applyFill="1" applyBorder="1" applyAlignment="1">
      <alignment/>
    </xf>
    <xf numFmtId="201" fontId="8" fillId="0" borderId="0" xfId="116" applyNumberFormat="1" applyFont="1" applyFill="1" applyBorder="1">
      <alignment/>
      <protection/>
    </xf>
    <xf numFmtId="39" fontId="6" fillId="0" borderId="0" xfId="150" applyNumberFormat="1" applyFont="1" applyFill="1" applyAlignment="1" applyProtection="1">
      <alignment/>
      <protection/>
    </xf>
    <xf numFmtId="39" fontId="6" fillId="0" borderId="0" xfId="0" applyNumberFormat="1" applyFont="1" applyFill="1" applyAlignment="1">
      <alignment horizontal="center"/>
    </xf>
    <xf numFmtId="200" fontId="24" fillId="0" borderId="0" xfId="150" applyNumberFormat="1" applyFont="1" applyFill="1" applyBorder="1" applyAlignment="1" applyProtection="1" quotePrefix="1">
      <alignment/>
      <protection/>
    </xf>
    <xf numFmtId="39" fontId="13" fillId="0" borderId="0" xfId="102" applyNumberFormat="1" applyFont="1" applyFill="1" applyAlignment="1">
      <alignment horizontal="right"/>
      <protection/>
    </xf>
    <xf numFmtId="39" fontId="13" fillId="0" borderId="0" xfId="0" applyNumberFormat="1" applyFont="1" applyFill="1" applyAlignment="1" quotePrefix="1">
      <alignment horizontal="center"/>
    </xf>
    <xf numFmtId="39" fontId="8" fillId="0" borderId="0" xfId="42" applyNumberFormat="1" applyFont="1" applyFill="1" applyAlignment="1">
      <alignment/>
    </xf>
    <xf numFmtId="39" fontId="8" fillId="0" borderId="0" xfId="42" applyNumberFormat="1" applyFont="1" applyFill="1" applyAlignment="1">
      <alignment horizontal="center"/>
    </xf>
    <xf numFmtId="199" fontId="8" fillId="0" borderId="0" xfId="42" applyNumberFormat="1" applyFont="1" applyFill="1" applyBorder="1" applyAlignment="1" applyProtection="1" quotePrefix="1">
      <alignment/>
      <protection/>
    </xf>
    <xf numFmtId="199" fontId="8" fillId="0" borderId="0" xfId="42" applyNumberFormat="1" applyFont="1" applyFill="1" applyAlignment="1">
      <alignment/>
    </xf>
    <xf numFmtId="39" fontId="8" fillId="0" borderId="0" xfId="42" applyNumberFormat="1" applyFont="1" applyFill="1" applyBorder="1" applyAlignment="1" applyProtection="1" quotePrefix="1">
      <alignment/>
      <protection/>
    </xf>
    <xf numFmtId="39" fontId="8" fillId="0" borderId="0" xfId="42" applyNumberFormat="1" applyFont="1" applyFill="1" applyBorder="1" applyAlignment="1" applyProtection="1" quotePrefix="1">
      <alignment horizontal="center"/>
      <protection/>
    </xf>
    <xf numFmtId="214" fontId="8" fillId="0" borderId="0" xfId="33" applyNumberFormat="1" applyFont="1" applyFill="1" applyBorder="1" applyAlignment="1">
      <alignment/>
    </xf>
    <xf numFmtId="203" fontId="24" fillId="0" borderId="0" xfId="0" applyNumberFormat="1" applyFont="1" applyFill="1" applyAlignment="1">
      <alignment/>
    </xf>
    <xf numFmtId="15" fontId="9" fillId="0" borderId="0" xfId="107" applyNumberFormat="1" applyFont="1" applyFill="1" applyBorder="1" applyAlignment="1" quotePrefix="1">
      <alignment horizontal="center" vertical="center"/>
      <protection/>
    </xf>
    <xf numFmtId="0" fontId="9" fillId="0" borderId="0" xfId="107" applyFont="1" applyFill="1" applyBorder="1" applyAlignment="1">
      <alignment horizontal="center" vertical="center" textRotation="180"/>
      <protection/>
    </xf>
    <xf numFmtId="200" fontId="6" fillId="0" borderId="0" xfId="128" applyNumberFormat="1" applyFont="1" applyFill="1" applyBorder="1" applyAlignment="1" quotePrefix="1">
      <alignment horizontal="right" vertical="center"/>
      <protection/>
    </xf>
    <xf numFmtId="0" fontId="8" fillId="0" borderId="0" xfId="128" applyFont="1" applyFill="1" applyBorder="1">
      <alignment/>
      <protection/>
    </xf>
    <xf numFmtId="40" fontId="9" fillId="0" borderId="0" xfId="128" applyNumberFormat="1" applyFont="1" applyFill="1" applyAlignment="1">
      <alignment horizontal="left"/>
      <protection/>
    </xf>
    <xf numFmtId="43" fontId="9" fillId="0" borderId="0" xfId="42" applyFont="1" applyFill="1" applyBorder="1" applyAlignment="1">
      <alignment horizontal="right"/>
    </xf>
    <xf numFmtId="43" fontId="9" fillId="0" borderId="0" xfId="42" applyFont="1" applyFill="1" applyBorder="1" applyAlignment="1">
      <alignment/>
    </xf>
    <xf numFmtId="43" fontId="9" fillId="0" borderId="11" xfId="42" applyFont="1" applyFill="1" applyBorder="1" applyAlignment="1">
      <alignment/>
    </xf>
    <xf numFmtId="43" fontId="9" fillId="0" borderId="12" xfId="42" applyFont="1" applyFill="1" applyBorder="1" applyAlignment="1">
      <alignment/>
    </xf>
    <xf numFmtId="43" fontId="9" fillId="0" borderId="0" xfId="66" applyFont="1" applyFill="1" applyAlignment="1">
      <alignment horizontal="center"/>
    </xf>
    <xf numFmtId="43" fontId="9" fillId="0" borderId="0" xfId="66" applyFont="1" applyFill="1" applyAlignment="1">
      <alignment/>
    </xf>
    <xf numFmtId="43" fontId="9" fillId="0" borderId="0" xfId="42" applyFont="1" applyFill="1" applyAlignment="1">
      <alignment horizontal="right"/>
    </xf>
    <xf numFmtId="43" fontId="9" fillId="0" borderId="11" xfId="66" applyFont="1" applyFill="1" applyBorder="1" applyAlignment="1">
      <alignment horizontal="center"/>
    </xf>
    <xf numFmtId="0" fontId="9" fillId="0" borderId="0" xfId="128" applyFont="1" applyFill="1">
      <alignment/>
      <protection/>
    </xf>
    <xf numFmtId="43" fontId="9" fillId="0" borderId="0" xfId="42" applyFont="1" applyFill="1" applyAlignment="1">
      <alignment horizontal="center"/>
    </xf>
    <xf numFmtId="43" fontId="21" fillId="0" borderId="12" xfId="42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43" fontId="9" fillId="0" borderId="0" xfId="42" applyFont="1" applyFill="1" applyBorder="1" applyAlignment="1">
      <alignment vertical="center"/>
    </xf>
    <xf numFmtId="203" fontId="22" fillId="0" borderId="0" xfId="150" applyNumberFormat="1" applyFont="1" applyFill="1" applyAlignment="1" applyProtection="1">
      <alignment/>
      <protection/>
    </xf>
    <xf numFmtId="203" fontId="24" fillId="0" borderId="0" xfId="150" applyNumberFormat="1" applyFont="1" applyFill="1" applyAlignment="1" applyProtection="1">
      <alignment/>
      <protection/>
    </xf>
    <xf numFmtId="203" fontId="22" fillId="0" borderId="0" xfId="49" applyNumberFormat="1" applyFont="1" applyFill="1" applyAlignment="1" applyProtection="1" quotePrefix="1">
      <alignment/>
      <protection/>
    </xf>
    <xf numFmtId="203" fontId="22" fillId="0" borderId="0" xfId="150" applyNumberFormat="1" applyFont="1" applyFill="1" applyAlignment="1">
      <alignment/>
      <protection/>
    </xf>
    <xf numFmtId="203" fontId="22" fillId="0" borderId="0" xfId="0" applyNumberFormat="1" applyFont="1" applyFill="1" applyAlignment="1">
      <alignment horizontal="center"/>
    </xf>
    <xf numFmtId="39" fontId="22" fillId="0" borderId="0" xfId="0" applyNumberFormat="1" applyFont="1" applyFill="1" applyBorder="1" applyAlignment="1" quotePrefix="1">
      <alignment horizontal="center"/>
    </xf>
    <xf numFmtId="203" fontId="22" fillId="0" borderId="0" xfId="150" applyNumberFormat="1" applyFont="1" applyFill="1" applyBorder="1" applyAlignment="1" quotePrefix="1">
      <alignment horizontal="center"/>
      <protection/>
    </xf>
    <xf numFmtId="203" fontId="24" fillId="0" borderId="0" xfId="150" applyNumberFormat="1" applyFont="1" applyFill="1" applyAlignment="1" applyProtection="1" quotePrefix="1">
      <alignment/>
      <protection/>
    </xf>
    <xf numFmtId="203" fontId="24" fillId="0" borderId="0" xfId="0" applyNumberFormat="1" applyFont="1" applyFill="1" applyBorder="1" applyAlignment="1">
      <alignment/>
    </xf>
    <xf numFmtId="203" fontId="24" fillId="0" borderId="0" xfId="150" applyNumberFormat="1" applyFont="1" applyFill="1" applyBorder="1" applyAlignment="1" applyProtection="1">
      <alignment/>
      <protection/>
    </xf>
    <xf numFmtId="203" fontId="24" fillId="0" borderId="0" xfId="0" applyNumberFormat="1" applyFont="1" applyFill="1" applyAlignment="1">
      <alignment horizontal="center"/>
    </xf>
    <xf numFmtId="203" fontId="24" fillId="0" borderId="0" xfId="49" applyNumberFormat="1" applyFont="1" applyFill="1" applyBorder="1" applyAlignment="1" quotePrefix="1">
      <alignment/>
    </xf>
    <xf numFmtId="203" fontId="24" fillId="0" borderId="0" xfId="0" applyNumberFormat="1" applyFont="1" applyFill="1" applyBorder="1" applyAlignment="1" quotePrefix="1">
      <alignment/>
    </xf>
    <xf numFmtId="16" fontId="9" fillId="0" borderId="0" xfId="118" applyNumberFormat="1" applyFont="1" applyFill="1" applyBorder="1" applyAlignment="1" quotePrefix="1">
      <alignment horizontal="center" vertical="center"/>
      <protection/>
    </xf>
    <xf numFmtId="199" fontId="8" fillId="0" borderId="12" xfId="73" applyNumberFormat="1" applyFont="1" applyFill="1" applyBorder="1" applyAlignment="1">
      <alignment vertical="center"/>
    </xf>
    <xf numFmtId="0" fontId="13" fillId="0" borderId="11" xfId="122" applyFont="1" applyFill="1" applyBorder="1" applyAlignment="1">
      <alignment/>
      <protection/>
    </xf>
    <xf numFmtId="0" fontId="13" fillId="0" borderId="11" xfId="122" applyFont="1" applyFill="1" applyBorder="1" applyAlignment="1">
      <alignment horizontal="center"/>
      <protection/>
    </xf>
    <xf numFmtId="39" fontId="24" fillId="0" borderId="11" xfId="103" applyNumberFormat="1" applyFont="1" applyFill="1" applyBorder="1" applyAlignment="1">
      <alignment/>
      <protection/>
    </xf>
    <xf numFmtId="39" fontId="24" fillId="0" borderId="11" xfId="103" applyNumberFormat="1" applyFont="1" applyFill="1" applyBorder="1" applyAlignment="1">
      <alignment horizontal="center"/>
      <protection/>
    </xf>
    <xf numFmtId="0" fontId="13" fillId="0" borderId="11" xfId="122" applyFont="1" applyFill="1" applyBorder="1" applyAlignment="1">
      <alignment vertical="center"/>
      <protection/>
    </xf>
    <xf numFmtId="0" fontId="13" fillId="0" borderId="11" xfId="122" applyFont="1" applyFill="1" applyBorder="1" applyAlignment="1">
      <alignment horizontal="center" vertical="center"/>
      <protection/>
    </xf>
    <xf numFmtId="195" fontId="8" fillId="0" borderId="12" xfId="130" applyNumberFormat="1" applyFont="1" applyFill="1" applyBorder="1" applyAlignment="1">
      <alignment vertical="center"/>
      <protection/>
    </xf>
    <xf numFmtId="40" fontId="8" fillId="0" borderId="0" xfId="130" applyNumberFormat="1" applyFont="1" applyFill="1" applyAlignment="1">
      <alignment/>
      <protection/>
    </xf>
    <xf numFmtId="39" fontId="8" fillId="0" borderId="0" xfId="130" applyNumberFormat="1" applyFont="1" applyFill="1" applyAlignment="1">
      <alignment/>
      <protection/>
    </xf>
    <xf numFmtId="39" fontId="24" fillId="0" borderId="0" xfId="0" applyNumberFormat="1" applyFont="1" applyFill="1" applyAlignment="1">
      <alignment horizontal="left"/>
    </xf>
    <xf numFmtId="39" fontId="12" fillId="0" borderId="13" xfId="0" applyNumberFormat="1" applyFont="1" applyFill="1" applyBorder="1" applyAlignment="1" quotePrefix="1">
      <alignment horizontal="center"/>
    </xf>
    <xf numFmtId="39" fontId="12" fillId="0" borderId="13" xfId="0" applyNumberFormat="1" applyFont="1" applyFill="1" applyBorder="1" applyAlignment="1">
      <alignment horizontal="center"/>
    </xf>
    <xf numFmtId="222" fontId="13" fillId="0" borderId="0" xfId="42" applyNumberFormat="1" applyFont="1" applyFill="1" applyBorder="1" applyAlignment="1">
      <alignment horizontal="right"/>
    </xf>
    <xf numFmtId="222" fontId="8" fillId="0" borderId="0" xfId="42" applyNumberFormat="1" applyFont="1" applyFill="1" applyBorder="1" applyAlignment="1">
      <alignment horizontal="right"/>
    </xf>
    <xf numFmtId="0" fontId="24" fillId="0" borderId="0" xfId="148" applyFont="1" applyFill="1" applyAlignment="1" quotePrefix="1">
      <alignment horizontal="centerContinuous"/>
      <protection/>
    </xf>
    <xf numFmtId="43" fontId="22" fillId="0" borderId="10" xfId="86" applyFont="1" applyFill="1" applyBorder="1" applyAlignment="1">
      <alignment horizontal="centerContinuous"/>
    </xf>
    <xf numFmtId="40" fontId="22" fillId="0" borderId="0" xfId="148" applyNumberFormat="1" applyFont="1" applyFill="1" applyAlignment="1" quotePrefix="1">
      <alignment horizontal="center"/>
      <protection/>
    </xf>
    <xf numFmtId="220" fontId="24" fillId="0" borderId="0" xfId="148" applyNumberFormat="1" applyFont="1" applyFill="1" applyBorder="1" applyAlignment="1">
      <alignment/>
      <protection/>
    </xf>
    <xf numFmtId="0" fontId="24" fillId="0" borderId="0" xfId="148" applyFont="1" applyFill="1" applyBorder="1">
      <alignment/>
      <protection/>
    </xf>
    <xf numFmtId="192" fontId="8" fillId="0" borderId="0" xfId="0" applyNumberFormat="1" applyFont="1" applyFill="1" applyAlignment="1">
      <alignment/>
    </xf>
    <xf numFmtId="0" fontId="24" fillId="0" borderId="11" xfId="148" applyFont="1" applyFill="1" applyBorder="1">
      <alignment/>
      <protection/>
    </xf>
    <xf numFmtId="43" fontId="22" fillId="0" borderId="11" xfId="86" applyFont="1" applyFill="1" applyBorder="1" applyAlignment="1">
      <alignment horizontal="center"/>
    </xf>
    <xf numFmtId="204" fontId="23" fillId="0" borderId="0" xfId="128" applyNumberFormat="1" applyFont="1" applyFill="1" applyBorder="1" applyAlignment="1" quotePrefix="1">
      <alignment horizontal="center"/>
      <protection/>
    </xf>
    <xf numFmtId="40" fontId="22" fillId="0" borderId="0" xfId="0" applyNumberFormat="1" applyFont="1" applyFill="1" applyAlignment="1">
      <alignment horizontal="center"/>
    </xf>
    <xf numFmtId="40" fontId="24" fillId="0" borderId="0" xfId="86" applyNumberFormat="1" applyFont="1" applyFill="1" applyBorder="1" applyAlignment="1">
      <alignment/>
    </xf>
    <xf numFmtId="238" fontId="24" fillId="0" borderId="0" xfId="59" applyNumberFormat="1" applyFont="1" applyFill="1" applyBorder="1" applyAlignment="1">
      <alignment horizontal="right"/>
    </xf>
    <xf numFmtId="238" fontId="24" fillId="0" borderId="0" xfId="0" applyNumberFormat="1" applyFont="1" applyFill="1" applyBorder="1" applyAlignment="1">
      <alignment horizontal="right"/>
    </xf>
    <xf numFmtId="238" fontId="24" fillId="0" borderId="0" xfId="44" applyNumberFormat="1" applyFont="1" applyFill="1" applyBorder="1" applyAlignment="1">
      <alignment horizontal="right"/>
    </xf>
    <xf numFmtId="2" fontId="24" fillId="0" borderId="0" xfId="59" applyNumberFormat="1" applyFont="1" applyFill="1" applyBorder="1" applyAlignment="1">
      <alignment horizontal="right"/>
    </xf>
    <xf numFmtId="203" fontId="31" fillId="0" borderId="0" xfId="0" applyNumberFormat="1" applyFont="1" applyFill="1" applyAlignment="1">
      <alignment horizontal="center"/>
    </xf>
    <xf numFmtId="39" fontId="16" fillId="0" borderId="0" xfId="0" applyNumberFormat="1" applyFont="1" applyFill="1" applyAlignment="1">
      <alignment/>
    </xf>
    <xf numFmtId="200" fontId="21" fillId="0" borderId="0" xfId="128" applyNumberFormat="1" applyFont="1" applyFill="1" applyBorder="1" applyAlignment="1" quotePrefix="1">
      <alignment horizontal="center" vertical="center"/>
      <protection/>
    </xf>
    <xf numFmtId="43" fontId="9" fillId="0" borderId="0" xfId="66" applyFont="1" applyFill="1" applyBorder="1" applyAlignment="1">
      <alignment horizontal="center"/>
    </xf>
    <xf numFmtId="39" fontId="6" fillId="0" borderId="0" xfId="150" applyNumberFormat="1" applyFont="1" applyFill="1" applyAlignment="1" applyProtection="1">
      <alignment horizontal="centerContinuous"/>
      <protection/>
    </xf>
    <xf numFmtId="39" fontId="6" fillId="0" borderId="0" xfId="150" applyNumberFormat="1" applyFont="1" applyFill="1" applyAlignment="1">
      <alignment horizontal="centerContinuous"/>
      <protection/>
    </xf>
    <xf numFmtId="39" fontId="6" fillId="0" borderId="0" xfId="0" applyNumberFormat="1" applyFont="1" applyFill="1" applyAlignment="1">
      <alignment horizontal="centerContinuous"/>
    </xf>
    <xf numFmtId="39" fontId="6" fillId="0" borderId="0" xfId="0" applyNumberFormat="1" applyFont="1" applyFill="1" applyAlignment="1">
      <alignment/>
    </xf>
    <xf numFmtId="40" fontId="33" fillId="0" borderId="0" xfId="103" applyNumberFormat="1" applyFont="1" applyFill="1" applyAlignment="1">
      <alignment horizontal="centerContinuous" vertical="center"/>
      <protection/>
    </xf>
    <xf numFmtId="200" fontId="33" fillId="0" borderId="0" xfId="128" applyNumberFormat="1" applyFont="1" applyFill="1" applyBorder="1" applyAlignment="1">
      <alignment horizontal="centerContinuous"/>
      <protection/>
    </xf>
    <xf numFmtId="40" fontId="33" fillId="0" borderId="0" xfId="103" applyNumberFormat="1" applyFont="1" applyFill="1">
      <alignment/>
      <protection/>
    </xf>
    <xf numFmtId="0" fontId="24" fillId="0" borderId="0" xfId="130" applyFont="1" applyFill="1" applyAlignment="1">
      <alignment horizontal="centerContinuous" vertical="center"/>
      <protection/>
    </xf>
    <xf numFmtId="40" fontId="24" fillId="0" borderId="0" xfId="130" applyNumberFormat="1" applyFont="1" applyFill="1" applyAlignment="1">
      <alignment horizontal="centerContinuous" vertical="center"/>
      <protection/>
    </xf>
    <xf numFmtId="40" fontId="8" fillId="0" borderId="0" xfId="130" applyNumberFormat="1" applyFont="1" applyFill="1" applyAlignment="1">
      <alignment horizontal="centerContinuous"/>
      <protection/>
    </xf>
    <xf numFmtId="0" fontId="20" fillId="0" borderId="0" xfId="130" applyFont="1" applyFill="1" applyAlignment="1" quotePrefix="1">
      <alignment horizontal="center" vertical="center" textRotation="180"/>
      <protection/>
    </xf>
    <xf numFmtId="39" fontId="24" fillId="0" borderId="0" xfId="0" applyNumberFormat="1" applyFont="1" applyFill="1" applyAlignment="1">
      <alignment horizontal="centerContinuous"/>
    </xf>
    <xf numFmtId="39" fontId="24" fillId="0" borderId="0" xfId="103" applyNumberFormat="1" applyFont="1" applyFill="1" applyAlignment="1">
      <alignment horizontal="centerContinuous"/>
      <protection/>
    </xf>
    <xf numFmtId="39" fontId="24" fillId="0" borderId="0" xfId="103" applyNumberFormat="1" applyFont="1" applyFill="1" applyBorder="1" applyAlignment="1">
      <alignment horizontal="centerContinuous"/>
      <protection/>
    </xf>
    <xf numFmtId="0" fontId="24" fillId="0" borderId="0" xfId="0" applyFont="1" applyFill="1" applyAlignment="1">
      <alignment horizontal="centerContinuous"/>
    </xf>
    <xf numFmtId="214" fontId="13" fillId="0" borderId="0" xfId="33" applyNumberFormat="1" applyFont="1" applyFill="1" applyBorder="1" applyAlignment="1">
      <alignment/>
    </xf>
    <xf numFmtId="214" fontId="13" fillId="0" borderId="12" xfId="33" applyNumberFormat="1" applyFont="1" applyFill="1" applyBorder="1" applyAlignment="1">
      <alignment/>
    </xf>
    <xf numFmtId="0" fontId="12" fillId="0" borderId="11" xfId="122" applyFont="1" applyFill="1" applyBorder="1" applyAlignment="1">
      <alignment/>
      <protection/>
    </xf>
    <xf numFmtId="0" fontId="12" fillId="0" borderId="11" xfId="122" applyFont="1" applyFill="1" applyBorder="1" applyAlignment="1">
      <alignment horizontal="center"/>
      <protection/>
    </xf>
    <xf numFmtId="39" fontId="22" fillId="0" borderId="11" xfId="103" applyNumberFormat="1" applyFont="1" applyFill="1" applyBorder="1" applyAlignment="1">
      <alignment/>
      <protection/>
    </xf>
    <xf numFmtId="39" fontId="22" fillId="0" borderId="11" xfId="103" applyNumberFormat="1" applyFont="1" applyFill="1" applyBorder="1" applyAlignment="1">
      <alignment horizontal="center"/>
      <protection/>
    </xf>
    <xf numFmtId="0" fontId="12" fillId="0" borderId="11" xfId="122" applyFont="1" applyFill="1" applyBorder="1" applyAlignment="1">
      <alignment vertical="center"/>
      <protection/>
    </xf>
    <xf numFmtId="0" fontId="12" fillId="0" borderId="11" xfId="122" applyFont="1" applyFill="1" applyBorder="1" applyAlignment="1">
      <alignment horizontal="center" vertical="center"/>
      <protection/>
    </xf>
    <xf numFmtId="0" fontId="12" fillId="0" borderId="0" xfId="122" applyFont="1" applyFill="1" applyAlignment="1">
      <alignment vertical="center"/>
      <protection/>
    </xf>
    <xf numFmtId="39" fontId="22" fillId="0" borderId="11" xfId="103" applyNumberFormat="1" applyFont="1" applyFill="1" applyBorder="1" applyAlignment="1">
      <alignment vertical="center"/>
      <protection/>
    </xf>
    <xf numFmtId="39" fontId="22" fillId="0" borderId="11" xfId="103" applyNumberFormat="1" applyFont="1" applyFill="1" applyBorder="1" applyAlignment="1">
      <alignment horizontal="center" vertical="center"/>
      <protection/>
    </xf>
    <xf numFmtId="0" fontId="29" fillId="0" borderId="0" xfId="103" applyFont="1" applyFill="1" applyAlignment="1" quotePrefix="1">
      <alignment horizontal="center" vertical="center"/>
      <protection/>
    </xf>
    <xf numFmtId="0" fontId="22" fillId="0" borderId="0" xfId="103" applyFont="1" applyFill="1" applyAlignment="1" quotePrefix="1">
      <alignment horizontal="center" vertical="center"/>
      <protection/>
    </xf>
    <xf numFmtId="0" fontId="10" fillId="0" borderId="0" xfId="130" applyFont="1" applyFill="1" applyAlignment="1">
      <alignment horizontal="right" vertical="center"/>
      <protection/>
    </xf>
    <xf numFmtId="205" fontId="24" fillId="0" borderId="0" xfId="103" applyNumberFormat="1" applyFont="1" applyFill="1" applyAlignment="1">
      <alignment vertical="center"/>
      <protection/>
    </xf>
    <xf numFmtId="0" fontId="16" fillId="0" borderId="0" xfId="103" applyFont="1" applyFill="1" applyAlignment="1">
      <alignment vertical="center"/>
      <protection/>
    </xf>
    <xf numFmtId="0" fontId="16" fillId="0" borderId="0" xfId="130" applyFont="1" applyFill="1" applyAlignment="1">
      <alignment horizontal="right" vertical="center"/>
      <protection/>
    </xf>
    <xf numFmtId="0" fontId="14" fillId="0" borderId="11" xfId="122" applyFont="1" applyFill="1" applyBorder="1" applyAlignment="1">
      <alignment/>
      <protection/>
    </xf>
    <xf numFmtId="0" fontId="14" fillId="0" borderId="11" xfId="122" applyFont="1" applyFill="1" applyBorder="1" applyAlignment="1">
      <alignment horizontal="center"/>
      <protection/>
    </xf>
    <xf numFmtId="39" fontId="32" fillId="0" borderId="11" xfId="103" applyNumberFormat="1" applyFont="1" applyFill="1" applyBorder="1" applyAlignment="1">
      <alignment/>
      <protection/>
    </xf>
    <xf numFmtId="39" fontId="32" fillId="0" borderId="11" xfId="103" applyNumberFormat="1" applyFont="1" applyFill="1" applyBorder="1" applyAlignment="1">
      <alignment horizontal="center"/>
      <protection/>
    </xf>
    <xf numFmtId="0" fontId="14" fillId="0" borderId="11" xfId="122" applyFont="1" applyFill="1" applyBorder="1" applyAlignment="1">
      <alignment vertical="center"/>
      <protection/>
    </xf>
    <xf numFmtId="0" fontId="14" fillId="0" borderId="11" xfId="122" applyFont="1" applyFill="1" applyBorder="1" applyAlignment="1">
      <alignment horizontal="center" vertical="center"/>
      <protection/>
    </xf>
    <xf numFmtId="0" fontId="14" fillId="0" borderId="0" xfId="122" applyFont="1" applyFill="1" applyAlignment="1">
      <alignment vertical="center"/>
      <protection/>
    </xf>
    <xf numFmtId="39" fontId="32" fillId="0" borderId="11" xfId="103" applyNumberFormat="1" applyFont="1" applyFill="1" applyBorder="1" applyAlignment="1">
      <alignment vertical="center"/>
      <protection/>
    </xf>
    <xf numFmtId="39" fontId="32" fillId="0" borderId="11" xfId="103" applyNumberFormat="1" applyFont="1" applyFill="1" applyBorder="1" applyAlignment="1">
      <alignment horizontal="center" vertical="center"/>
      <protection/>
    </xf>
    <xf numFmtId="0" fontId="32" fillId="0" borderId="0" xfId="103" applyFont="1" applyFill="1" applyAlignment="1" quotePrefix="1">
      <alignment horizontal="center" vertical="center"/>
      <protection/>
    </xf>
    <xf numFmtId="39" fontId="16" fillId="0" borderId="0" xfId="150" applyNumberFormat="1" applyFont="1" applyFill="1" applyBorder="1" applyAlignment="1" applyProtection="1" quotePrefix="1">
      <alignment horizontal="left"/>
      <protection/>
    </xf>
    <xf numFmtId="214" fontId="14" fillId="0" borderId="12" xfId="33" applyNumberFormat="1" applyFont="1" applyFill="1" applyBorder="1" applyAlignment="1">
      <alignment/>
    </xf>
    <xf numFmtId="39" fontId="24" fillId="0" borderId="11" xfId="0" applyNumberFormat="1" applyFont="1" applyFill="1" applyBorder="1" applyAlignment="1">
      <alignment horizontal="center"/>
    </xf>
    <xf numFmtId="203" fontId="24" fillId="0" borderId="0" xfId="0" applyNumberFormat="1" applyFont="1" applyFill="1" applyAlignment="1">
      <alignment horizontal="right"/>
    </xf>
    <xf numFmtId="215" fontId="24" fillId="0" borderId="0" xfId="33" applyNumberFormat="1" applyFont="1" applyFill="1" applyAlignment="1">
      <alignment/>
    </xf>
    <xf numFmtId="215" fontId="24" fillId="0" borderId="0" xfId="33" applyNumberFormat="1" applyFont="1" applyFill="1" applyAlignment="1">
      <alignment horizontal="center"/>
    </xf>
    <xf numFmtId="214" fontId="14" fillId="0" borderId="0" xfId="33" applyNumberFormat="1" applyFont="1" applyFill="1" applyAlignment="1">
      <alignment horizontal="right"/>
    </xf>
    <xf numFmtId="0" fontId="9" fillId="0" borderId="0" xfId="107" applyFont="1" applyFill="1" applyBorder="1" applyAlignment="1">
      <alignment horizontal="left" vertical="center"/>
      <protection/>
    </xf>
    <xf numFmtId="43" fontId="9" fillId="0" borderId="0" xfId="107" applyNumberFormat="1" applyFont="1" applyFill="1" applyBorder="1" applyAlignment="1">
      <alignment horizontal="left" vertical="center"/>
      <protection/>
    </xf>
    <xf numFmtId="0" fontId="9" fillId="0" borderId="0" xfId="107" applyFont="1" applyFill="1" applyAlignment="1">
      <alignment horizontal="left" vertical="center" textRotation="180"/>
      <protection/>
    </xf>
    <xf numFmtId="0" fontId="9" fillId="0" borderId="0" xfId="118" applyNumberFormat="1" applyFont="1" applyFill="1" applyAlignment="1">
      <alignment horizontal="left" vertical="center"/>
      <protection/>
    </xf>
    <xf numFmtId="0" fontId="21" fillId="0" borderId="0" xfId="107" applyFont="1" applyFill="1" applyAlignment="1">
      <alignment horizontal="left" vertical="center"/>
      <protection/>
    </xf>
    <xf numFmtId="43" fontId="22" fillId="0" borderId="10" xfId="86" applyFont="1" applyFill="1" applyBorder="1" applyAlignment="1">
      <alignment horizontal="center"/>
    </xf>
    <xf numFmtId="39" fontId="12" fillId="0" borderId="11" xfId="0" applyNumberFormat="1" applyFont="1" applyFill="1" applyBorder="1" applyAlignment="1">
      <alignment horizontal="center"/>
    </xf>
    <xf numFmtId="39" fontId="12" fillId="0" borderId="11" xfId="0" applyNumberFormat="1" applyFont="1" applyFill="1" applyBorder="1" applyAlignment="1">
      <alignment horizontal="center" vertical="center"/>
    </xf>
    <xf numFmtId="0" fontId="9" fillId="0" borderId="11" xfId="107" applyFont="1" applyFill="1" applyBorder="1" applyAlignment="1">
      <alignment horizontal="center" vertical="center"/>
      <protection/>
    </xf>
    <xf numFmtId="0" fontId="9" fillId="0" borderId="10" xfId="107" applyFont="1" applyFill="1" applyBorder="1" applyAlignment="1">
      <alignment horizontal="center" vertical="center"/>
      <protection/>
    </xf>
    <xf numFmtId="0" fontId="9" fillId="0" borderId="0" xfId="107" applyFont="1" applyFill="1" applyAlignment="1">
      <alignment horizontal="center" vertical="center"/>
      <protection/>
    </xf>
    <xf numFmtId="0" fontId="9" fillId="0" borderId="0" xfId="107" applyFont="1" applyFill="1" applyBorder="1" applyAlignment="1">
      <alignment horizontal="center" vertical="center"/>
      <protection/>
    </xf>
    <xf numFmtId="0" fontId="9" fillId="0" borderId="13" xfId="107" applyFont="1" applyFill="1" applyBorder="1" applyAlignment="1">
      <alignment horizontal="center" vertical="center"/>
      <protection/>
    </xf>
    <xf numFmtId="40" fontId="6" fillId="0" borderId="0" xfId="103" applyNumberFormat="1" applyFont="1" applyFill="1" applyAlignment="1" quotePrefix="1">
      <alignment horizontal="center" vertical="center"/>
      <protection/>
    </xf>
    <xf numFmtId="200" fontId="6" fillId="0" borderId="11" xfId="128" applyNumberFormat="1" applyFont="1" applyFill="1" applyBorder="1" applyAlignment="1">
      <alignment horizontal="center"/>
      <protection/>
    </xf>
    <xf numFmtId="200" fontId="21" fillId="0" borderId="10" xfId="128" applyNumberFormat="1" applyFont="1" applyFill="1" applyBorder="1" applyAlignment="1">
      <alignment horizontal="center"/>
      <protection/>
    </xf>
    <xf numFmtId="200" fontId="21" fillId="0" borderId="11" xfId="128" applyNumberFormat="1" applyFont="1" applyFill="1" applyBorder="1" applyAlignment="1">
      <alignment horizontal="center"/>
      <protection/>
    </xf>
    <xf numFmtId="200" fontId="21" fillId="0" borderId="0" xfId="128" applyNumberFormat="1" applyFont="1" applyFill="1" applyAlignment="1">
      <alignment horizontal="center"/>
      <protection/>
    </xf>
    <xf numFmtId="200" fontId="21" fillId="0" borderId="0" xfId="128" applyNumberFormat="1" applyFont="1" applyFill="1" applyBorder="1" applyAlignment="1">
      <alignment horizontal="center"/>
      <protection/>
    </xf>
    <xf numFmtId="200" fontId="21" fillId="0" borderId="13" xfId="128" applyNumberFormat="1" applyFont="1" applyFill="1" applyBorder="1" applyAlignment="1">
      <alignment horizontal="center"/>
      <protection/>
    </xf>
    <xf numFmtId="200" fontId="21" fillId="0" borderId="13" xfId="128" applyNumberFormat="1" applyFont="1" applyFill="1" applyBorder="1" applyAlignment="1">
      <alignment horizontal="center" vertical="center"/>
      <protection/>
    </xf>
    <xf numFmtId="40" fontId="21" fillId="0" borderId="13" xfId="128" applyNumberFormat="1" applyFont="1" applyFill="1" applyBorder="1" applyAlignment="1">
      <alignment horizontal="center" vertical="center"/>
      <protection/>
    </xf>
    <xf numFmtId="40" fontId="21" fillId="0" borderId="10" xfId="128" applyNumberFormat="1" applyFont="1" applyFill="1" applyBorder="1" applyAlignment="1">
      <alignment horizontal="center"/>
      <protection/>
    </xf>
    <xf numFmtId="40" fontId="21" fillId="0" borderId="13" xfId="128" applyNumberFormat="1" applyFont="1" applyFill="1" applyBorder="1" applyAlignment="1">
      <alignment horizontal="center"/>
      <protection/>
    </xf>
    <xf numFmtId="40" fontId="8" fillId="0" borderId="10" xfId="73" applyNumberFormat="1" applyFont="1" applyFill="1" applyBorder="1" applyAlignment="1">
      <alignment horizontal="center" vertical="center"/>
    </xf>
    <xf numFmtId="0" fontId="8" fillId="0" borderId="11" xfId="130" applyFont="1" applyFill="1" applyBorder="1" applyAlignment="1">
      <alignment horizontal="center" vertical="center"/>
      <protection/>
    </xf>
    <xf numFmtId="39" fontId="10" fillId="0" borderId="11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40" fontId="10" fillId="0" borderId="0" xfId="86" applyNumberFormat="1" applyFont="1" applyFill="1" applyBorder="1" applyAlignment="1">
      <alignment horizontal="center"/>
    </xf>
    <xf numFmtId="40" fontId="10" fillId="0" borderId="11" xfId="86" applyNumberFormat="1" applyFont="1" applyFill="1" applyBorder="1" applyAlignment="1">
      <alignment horizontal="center"/>
    </xf>
    <xf numFmtId="40" fontId="22" fillId="0" borderId="11" xfId="86" applyNumberFormat="1" applyFont="1" applyFill="1" applyBorder="1" applyAlignment="1">
      <alignment horizontal="center"/>
    </xf>
  </cellXfs>
  <cellStyles count="1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10" xfId="35"/>
    <cellStyle name="Comma 10 2" xfId="36"/>
    <cellStyle name="Comma 10 3" xfId="37"/>
    <cellStyle name="Comma 10 4" xfId="38"/>
    <cellStyle name="Comma 10 5" xfId="39"/>
    <cellStyle name="Comma 11" xfId="40"/>
    <cellStyle name="Comma 12" xfId="41"/>
    <cellStyle name="Comma 12 2" xfId="42"/>
    <cellStyle name="Comma 13" xfId="43"/>
    <cellStyle name="Comma 13 2" xfId="44"/>
    <cellStyle name="Comma 13 3" xfId="45"/>
    <cellStyle name="Comma 13 4" xfId="46"/>
    <cellStyle name="Comma 13 5" xfId="47"/>
    <cellStyle name="Comma 14" xfId="48"/>
    <cellStyle name="Comma 14 2" xfId="49"/>
    <cellStyle name="Comma 14 3" xfId="50"/>
    <cellStyle name="Comma 14 4" xfId="51"/>
    <cellStyle name="Comma 15" xfId="52"/>
    <cellStyle name="Comma 15 2" xfId="53"/>
    <cellStyle name="Comma 15 3" xfId="54"/>
    <cellStyle name="Comma 15 4" xfId="55"/>
    <cellStyle name="Comma 16" xfId="56"/>
    <cellStyle name="Comma 17" xfId="57"/>
    <cellStyle name="Comma 18" xfId="58"/>
    <cellStyle name="Comma 18 2" xfId="59"/>
    <cellStyle name="Comma 19" xfId="60"/>
    <cellStyle name="Comma 19 2" xfId="61"/>
    <cellStyle name="Comma 2" xfId="62"/>
    <cellStyle name="Comma 2 3" xfId="63"/>
    <cellStyle name="Comma 20" xfId="64"/>
    <cellStyle name="Comma 20 2" xfId="65"/>
    <cellStyle name="Comma 20 3" xfId="66"/>
    <cellStyle name="Comma 20 3 2" xfId="67"/>
    <cellStyle name="Comma 21" xfId="68"/>
    <cellStyle name="Comma 21 2" xfId="69"/>
    <cellStyle name="Comma 23 2" xfId="70"/>
    <cellStyle name="Comma 3" xfId="71"/>
    <cellStyle name="Comma 3 2" xfId="72"/>
    <cellStyle name="Comma 3 3" xfId="73"/>
    <cellStyle name="Comma 4" xfId="74"/>
    <cellStyle name="Comma 4 2" xfId="75"/>
    <cellStyle name="Comma 4 2 2" xfId="76"/>
    <cellStyle name="Comma 4 2 3" xfId="77"/>
    <cellStyle name="Comma 4 2 4" xfId="78"/>
    <cellStyle name="Comma 4 2 5" xfId="79"/>
    <cellStyle name="Comma 4 3" xfId="80"/>
    <cellStyle name="Comma 4 4" xfId="81"/>
    <cellStyle name="Comma 4 5" xfId="82"/>
    <cellStyle name="Comma 5" xfId="83"/>
    <cellStyle name="Comma 5 2" xfId="84"/>
    <cellStyle name="Comma 6" xfId="85"/>
    <cellStyle name="Comma 7" xfId="86"/>
    <cellStyle name="Comma 8" xfId="87"/>
    <cellStyle name="Comma 8 2" xfId="88"/>
    <cellStyle name="Comma 8 3" xfId="89"/>
    <cellStyle name="Comma 8 4" xfId="90"/>
    <cellStyle name="Comma 8 5" xfId="91"/>
    <cellStyle name="Comma 9" xfId="92"/>
    <cellStyle name="Comma_SPI-Dec'49t-3 2" xfId="93"/>
    <cellStyle name="Currency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Followed Hyperlink" xfId="100"/>
    <cellStyle name="Hyperlink" xfId="101"/>
    <cellStyle name="Normal 2" xfId="102"/>
    <cellStyle name="Normal 2 2" xfId="103"/>
    <cellStyle name="Normal 2 2 3" xfId="104"/>
    <cellStyle name="Normal 3" xfId="105"/>
    <cellStyle name="Normal 3 2" xfId="106"/>
    <cellStyle name="Normal 3 2 2" xfId="107"/>
    <cellStyle name="Normal 3 2 3" xfId="108"/>
    <cellStyle name="Normal 3 2 4" xfId="109"/>
    <cellStyle name="Normal 3 2 5" xfId="110"/>
    <cellStyle name="Normal 3 2_SPI-Dec'50t-3" xfId="111"/>
    <cellStyle name="Normal 3 3" xfId="112"/>
    <cellStyle name="Normal 3 4" xfId="113"/>
    <cellStyle name="Normal 3 5" xfId="114"/>
    <cellStyle name="Normal 3_SPI-Dec'50t-3" xfId="115"/>
    <cellStyle name="Normal 4" xfId="116"/>
    <cellStyle name="Normal 5" xfId="117"/>
    <cellStyle name="Normal 5 2" xfId="118"/>
    <cellStyle name="Normal 5 3" xfId="119"/>
    <cellStyle name="Normal 5 4" xfId="120"/>
    <cellStyle name="Normal 5 5" xfId="121"/>
    <cellStyle name="Normal 6" xfId="122"/>
    <cellStyle name="Normal 7" xfId="123"/>
    <cellStyle name="Normal 7 2" xfId="124"/>
    <cellStyle name="Normal 8" xfId="125"/>
    <cellStyle name="Normal_Book1 2" xfId="126"/>
    <cellStyle name="Normal_C779A0245" xfId="127"/>
    <cellStyle name="Normal_SPI-Dec'49t-3 2" xfId="128"/>
    <cellStyle name="Normal_SPI-Dec'49t-3_Note 2" xfId="129"/>
    <cellStyle name="Normal_SPI-Mar'48t-3 2" xfId="130"/>
    <cellStyle name="Normal_W168-Dec'51-T2 วินท์คอม เทคโนโลยีลาสึด" xfId="131"/>
    <cellStyle name="Normal_W168-Dec'51-T3 วินท์คอม เทคโนโลยี" xfId="132"/>
    <cellStyle name="Percent" xfId="133"/>
    <cellStyle name="Percent 2" xfId="134"/>
    <cellStyle name="Percent 3" xfId="135"/>
    <cellStyle name="การคำนวณ" xfId="136"/>
    <cellStyle name="ข้อความเตือน" xfId="137"/>
    <cellStyle name="ข้อความอธิบาย" xfId="138"/>
    <cellStyle name="เครื่องหมายจุลภาค 2" xfId="139"/>
    <cellStyle name="เครื่องหมายจุลภาค 2 2" xfId="140"/>
    <cellStyle name="เครื่องหมายจุลภาค 3" xfId="141"/>
    <cellStyle name="เครื่องหมายจุลภาค 3 2" xfId="142"/>
    <cellStyle name="เครื่องหมายจุลภาค_Note new STD" xfId="143"/>
    <cellStyle name="ชื่อเรื่อง" xfId="144"/>
    <cellStyle name="เซลล์ตรวจสอบ" xfId="145"/>
    <cellStyle name="เซลล์ที่มีการเชื่อมโยง" xfId="146"/>
    <cellStyle name="ดี" xfId="147"/>
    <cellStyle name="ปกติ 2" xfId="148"/>
    <cellStyle name="ปกติ 2 2" xfId="149"/>
    <cellStyle name="ปกติ_Sheet1" xfId="150"/>
    <cellStyle name="ปกติ_SPC-Dec'50-T3_Note new STD" xfId="151"/>
    <cellStyle name="ป้อนค่า" xfId="152"/>
    <cellStyle name="ปานกลาง" xfId="153"/>
    <cellStyle name="ผลรวม" xfId="154"/>
    <cellStyle name="แย่" xfId="155"/>
    <cellStyle name="ส่วนที่ถูกเน้น1" xfId="156"/>
    <cellStyle name="ส่วนที่ถูกเน้น2" xfId="157"/>
    <cellStyle name="ส่วนที่ถูกเน้น3" xfId="158"/>
    <cellStyle name="ส่วนที่ถูกเน้น4" xfId="159"/>
    <cellStyle name="ส่วนที่ถูกเน้น5" xfId="160"/>
    <cellStyle name="ส่วนที่ถูกเน้น6" xfId="161"/>
    <cellStyle name="แสดงผล" xfId="162"/>
    <cellStyle name="หมายเหตุ" xfId="163"/>
    <cellStyle name="หัวเรื่อง 1" xfId="164"/>
    <cellStyle name="หัวเรื่อง 2" xfId="165"/>
    <cellStyle name="หัวเรื่อง 3" xfId="166"/>
    <cellStyle name="หัวเรื่อง 4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137</xdr:row>
      <xdr:rowOff>95250</xdr:rowOff>
    </xdr:from>
    <xdr:to>
      <xdr:col>7</xdr:col>
      <xdr:colOff>219075</xdr:colOff>
      <xdr:row>140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5295900" y="41662350"/>
          <a:ext cx="2190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143</xdr:row>
      <xdr:rowOff>323850</xdr:rowOff>
    </xdr:from>
    <xdr:to>
      <xdr:col>7</xdr:col>
      <xdr:colOff>209550</xdr:colOff>
      <xdr:row>146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5295900" y="43834050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160</xdr:row>
      <xdr:rowOff>95250</xdr:rowOff>
    </xdr:from>
    <xdr:to>
      <xdr:col>7</xdr:col>
      <xdr:colOff>219075</xdr:colOff>
      <xdr:row>163</xdr:row>
      <xdr:rowOff>0</xdr:rowOff>
    </xdr:to>
    <xdr:sp>
      <xdr:nvSpPr>
        <xdr:cNvPr id="3" name="Right Brace 3"/>
        <xdr:cNvSpPr>
          <a:spLocks/>
        </xdr:cNvSpPr>
      </xdr:nvSpPr>
      <xdr:spPr>
        <a:xfrm>
          <a:off x="5295900" y="48777525"/>
          <a:ext cx="2190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179</xdr:row>
      <xdr:rowOff>323850</xdr:rowOff>
    </xdr:from>
    <xdr:to>
      <xdr:col>7</xdr:col>
      <xdr:colOff>209550</xdr:colOff>
      <xdr:row>182</xdr:row>
      <xdr:rowOff>0</xdr:rowOff>
    </xdr:to>
    <xdr:sp>
      <xdr:nvSpPr>
        <xdr:cNvPr id="4" name="Right Brace 5"/>
        <xdr:cNvSpPr>
          <a:spLocks/>
        </xdr:cNvSpPr>
      </xdr:nvSpPr>
      <xdr:spPr>
        <a:xfrm>
          <a:off x="5295900" y="5494972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view="pageBreakPreview" zoomScaleSheetLayoutView="100" zoomScalePageLayoutView="0" workbookViewId="0" topLeftCell="A31">
      <selection activeCell="E40" sqref="E40"/>
    </sheetView>
  </sheetViews>
  <sheetFormatPr defaultColWidth="9.140625" defaultRowHeight="27" customHeight="1"/>
  <cols>
    <col min="1" max="1" width="9.140625" style="129" customWidth="1"/>
    <col min="2" max="2" width="5.421875" style="129" customWidth="1"/>
    <col min="3" max="4" width="9.140625" style="129" customWidth="1"/>
    <col min="5" max="5" width="11.8515625" style="129" customWidth="1"/>
    <col min="6" max="7" width="9.140625" style="129" customWidth="1"/>
    <col min="8" max="8" width="4.140625" style="123" customWidth="1"/>
    <col min="9" max="9" width="17.421875" style="129" customWidth="1"/>
    <col min="10" max="10" width="2.140625" style="129" customWidth="1"/>
    <col min="11" max="11" width="15.7109375" style="129" customWidth="1"/>
    <col min="12" max="12" width="9.421875" style="129" customWidth="1"/>
    <col min="13" max="16384" width="9.140625" style="129" customWidth="1"/>
  </cols>
  <sheetData>
    <row r="1" spans="1:12" s="120" customFormat="1" ht="27" customHeight="1">
      <c r="A1" s="118" t="s">
        <v>738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s="120" customFormat="1" ht="27" customHeight="1">
      <c r="A2" s="118" t="s">
        <v>852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s="120" customFormat="1" ht="27" customHeight="1">
      <c r="A3" s="118" t="s">
        <v>113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s="120" customFormat="1" ht="27" customHeight="1">
      <c r="A4" s="118" t="s">
        <v>673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s="120" customFormat="1" ht="23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9"/>
    </row>
    <row r="6" spans="1:12" s="125" customFormat="1" ht="25.5" customHeight="1">
      <c r="A6" s="121" t="s">
        <v>584</v>
      </c>
      <c r="B6" s="121"/>
      <c r="C6" s="122"/>
      <c r="D6" s="122"/>
      <c r="E6" s="122"/>
      <c r="F6" s="122"/>
      <c r="G6" s="122"/>
      <c r="H6" s="123"/>
      <c r="I6" s="124"/>
      <c r="J6" s="124"/>
      <c r="K6" s="124"/>
      <c r="L6" s="124"/>
    </row>
    <row r="7" spans="1:12" s="125" customFormat="1" ht="25.5" customHeight="1">
      <c r="A7" s="126" t="s">
        <v>680</v>
      </c>
      <c r="C7" s="122"/>
      <c r="D7" s="122"/>
      <c r="E7" s="122"/>
      <c r="F7" s="122"/>
      <c r="G7" s="122"/>
      <c r="H7" s="123"/>
      <c r="I7" s="124"/>
      <c r="J7" s="124"/>
      <c r="K7" s="124"/>
      <c r="L7" s="124"/>
    </row>
    <row r="8" spans="1:12" s="125" customFormat="1" ht="25.5" customHeight="1">
      <c r="A8" s="122" t="s">
        <v>594</v>
      </c>
      <c r="B8" s="122"/>
      <c r="C8" s="122"/>
      <c r="D8" s="122"/>
      <c r="E8" s="122"/>
      <c r="F8" s="122"/>
      <c r="G8" s="122"/>
      <c r="H8" s="123"/>
      <c r="I8" s="124"/>
      <c r="J8" s="124"/>
      <c r="K8" s="124"/>
      <c r="L8" s="124"/>
    </row>
    <row r="9" spans="2:12" s="125" customFormat="1" ht="25.5" customHeight="1">
      <c r="B9" s="126" t="s">
        <v>339</v>
      </c>
      <c r="C9" s="122"/>
      <c r="D9" s="122"/>
      <c r="E9" s="122"/>
      <c r="F9" s="122"/>
      <c r="G9" s="122"/>
      <c r="H9" s="123"/>
      <c r="I9" s="124"/>
      <c r="J9" s="124"/>
      <c r="K9" s="124"/>
      <c r="L9" s="124"/>
    </row>
    <row r="10" spans="2:12" s="125" customFormat="1" ht="25.5" customHeight="1">
      <c r="B10" s="122" t="s">
        <v>853</v>
      </c>
      <c r="C10" s="122"/>
      <c r="D10" s="122"/>
      <c r="E10" s="122"/>
      <c r="F10" s="122"/>
      <c r="G10" s="122"/>
      <c r="H10" s="123"/>
      <c r="I10" s="124"/>
      <c r="J10" s="124"/>
      <c r="K10" s="124"/>
      <c r="L10" s="124"/>
    </row>
    <row r="11" spans="2:12" s="125" customFormat="1" ht="25.5" customHeight="1">
      <c r="B11" s="122" t="s">
        <v>886</v>
      </c>
      <c r="C11" s="122"/>
      <c r="D11" s="122"/>
      <c r="E11" s="122"/>
      <c r="F11" s="122"/>
      <c r="G11" s="122"/>
      <c r="H11" s="123"/>
      <c r="I11" s="124"/>
      <c r="J11" s="124"/>
      <c r="K11" s="124"/>
      <c r="L11" s="124"/>
    </row>
    <row r="12" spans="2:12" s="125" customFormat="1" ht="25.5" customHeight="1">
      <c r="B12" s="122" t="s">
        <v>854</v>
      </c>
      <c r="C12" s="122"/>
      <c r="D12" s="122"/>
      <c r="E12" s="122"/>
      <c r="F12" s="122"/>
      <c r="G12" s="122"/>
      <c r="H12" s="123"/>
      <c r="I12" s="124"/>
      <c r="J12" s="124"/>
      <c r="K12" s="124"/>
      <c r="L12" s="124"/>
    </row>
    <row r="13" spans="2:12" s="125" customFormat="1" ht="25.5" customHeight="1">
      <c r="B13" s="127" t="s">
        <v>498</v>
      </c>
      <c r="C13" s="122"/>
      <c r="D13" s="122"/>
      <c r="E13" s="122"/>
      <c r="F13" s="122"/>
      <c r="G13" s="122"/>
      <c r="H13" s="123"/>
      <c r="I13" s="124"/>
      <c r="J13" s="124"/>
      <c r="K13" s="124"/>
      <c r="L13" s="124"/>
    </row>
    <row r="14" spans="2:12" s="125" customFormat="1" ht="25.5" customHeight="1">
      <c r="B14" s="127" t="s">
        <v>883</v>
      </c>
      <c r="C14" s="122"/>
      <c r="D14" s="122"/>
      <c r="E14" s="122"/>
      <c r="F14" s="122"/>
      <c r="G14" s="122"/>
      <c r="H14" s="123"/>
      <c r="I14" s="124"/>
      <c r="J14" s="124"/>
      <c r="K14" s="124"/>
      <c r="L14" s="124"/>
    </row>
    <row r="15" spans="2:12" s="125" customFormat="1" ht="25.5" customHeight="1">
      <c r="B15" s="127" t="s">
        <v>337</v>
      </c>
      <c r="C15" s="122"/>
      <c r="D15" s="122"/>
      <c r="E15" s="122"/>
      <c r="F15" s="122"/>
      <c r="G15" s="122"/>
      <c r="H15" s="123"/>
      <c r="I15" s="124"/>
      <c r="J15" s="124"/>
      <c r="K15" s="124"/>
      <c r="L15" s="124"/>
    </row>
    <row r="16" spans="1:12" s="125" customFormat="1" ht="25.5" customHeight="1">
      <c r="A16" s="126" t="s">
        <v>635</v>
      </c>
      <c r="C16" s="122"/>
      <c r="D16" s="122"/>
      <c r="E16" s="122"/>
      <c r="F16" s="122"/>
      <c r="G16" s="122"/>
      <c r="H16" s="123"/>
      <c r="I16" s="124"/>
      <c r="J16" s="124"/>
      <c r="L16" s="124"/>
    </row>
    <row r="17" spans="1:12" s="125" customFormat="1" ht="23.25">
      <c r="A17" s="126"/>
      <c r="C17" s="122"/>
      <c r="D17" s="122"/>
      <c r="E17" s="122"/>
      <c r="F17" s="122"/>
      <c r="G17" s="122"/>
      <c r="H17" s="123"/>
      <c r="I17" s="124"/>
      <c r="J17" s="124"/>
      <c r="L17" s="124"/>
    </row>
    <row r="18" spans="1:10" ht="25.5" customHeight="1">
      <c r="A18" s="121" t="s">
        <v>720</v>
      </c>
      <c r="B18" s="121"/>
      <c r="C18" s="122"/>
      <c r="D18" s="122"/>
      <c r="E18" s="122"/>
      <c r="F18" s="128"/>
      <c r="G18" s="122"/>
      <c r="H18" s="122"/>
      <c r="I18" s="122"/>
      <c r="J18" s="122"/>
    </row>
    <row r="19" spans="1:10" ht="25.5" customHeight="1">
      <c r="A19" s="453" t="s">
        <v>604</v>
      </c>
      <c r="B19" s="126"/>
      <c r="C19" s="122"/>
      <c r="D19" s="122"/>
      <c r="E19" s="122"/>
      <c r="F19" s="128"/>
      <c r="G19" s="122"/>
      <c r="H19" s="122"/>
      <c r="I19" s="122"/>
      <c r="J19" s="122"/>
    </row>
    <row r="20" spans="1:10" ht="25.5" customHeight="1">
      <c r="A20" s="121"/>
      <c r="B20" s="126" t="s">
        <v>382</v>
      </c>
      <c r="C20" s="122"/>
      <c r="D20" s="122"/>
      <c r="E20" s="122"/>
      <c r="F20" s="128"/>
      <c r="G20" s="122"/>
      <c r="H20" s="122"/>
      <c r="I20" s="122"/>
      <c r="J20" s="122"/>
    </row>
    <row r="21" spans="1:10" ht="25.5" customHeight="1">
      <c r="A21" s="126" t="s">
        <v>381</v>
      </c>
      <c r="B21" s="126"/>
      <c r="C21" s="126"/>
      <c r="D21" s="126"/>
      <c r="E21" s="126"/>
      <c r="F21" s="126"/>
      <c r="G21" s="126"/>
      <c r="H21" s="126"/>
      <c r="I21" s="126"/>
      <c r="J21" s="122"/>
    </row>
    <row r="22" spans="1:10" ht="25.5" customHeight="1">
      <c r="A22" s="126" t="s">
        <v>653</v>
      </c>
      <c r="B22" s="126"/>
      <c r="C22" s="126"/>
      <c r="D22" s="126"/>
      <c r="E22" s="126"/>
      <c r="F22" s="126"/>
      <c r="G22" s="126"/>
      <c r="H22" s="126"/>
      <c r="I22" s="126"/>
      <c r="J22" s="122"/>
    </row>
    <row r="23" spans="1:10" ht="25.5" customHeight="1">
      <c r="A23" s="126"/>
      <c r="B23" s="126" t="s">
        <v>656</v>
      </c>
      <c r="C23" s="126"/>
      <c r="D23" s="126"/>
      <c r="E23" s="126"/>
      <c r="F23" s="126"/>
      <c r="G23" s="126"/>
      <c r="H23" s="126"/>
      <c r="I23" s="126"/>
      <c r="J23" s="122"/>
    </row>
    <row r="24" spans="1:10" ht="25.5" customHeight="1">
      <c r="A24" s="126" t="s">
        <v>654</v>
      </c>
      <c r="B24" s="126"/>
      <c r="C24" s="126"/>
      <c r="D24" s="126"/>
      <c r="E24" s="126"/>
      <c r="F24" s="126"/>
      <c r="G24" s="126"/>
      <c r="H24" s="126"/>
      <c r="I24" s="126"/>
      <c r="J24" s="122"/>
    </row>
    <row r="25" spans="1:10" ht="25.5" customHeight="1">
      <c r="A25" s="126" t="s">
        <v>657</v>
      </c>
      <c r="B25" s="126"/>
      <c r="C25" s="126"/>
      <c r="D25" s="126"/>
      <c r="E25" s="126"/>
      <c r="F25" s="126"/>
      <c r="G25" s="126"/>
      <c r="H25" s="126"/>
      <c r="I25" s="126"/>
      <c r="J25" s="122"/>
    </row>
    <row r="26" spans="1:10" ht="25.5" customHeight="1">
      <c r="A26" s="126" t="s">
        <v>658</v>
      </c>
      <c r="B26" s="126"/>
      <c r="C26" s="126"/>
      <c r="D26" s="126"/>
      <c r="E26" s="126"/>
      <c r="F26" s="126"/>
      <c r="G26" s="126"/>
      <c r="H26" s="126"/>
      <c r="I26" s="126"/>
      <c r="J26" s="122"/>
    </row>
    <row r="27" spans="1:10" ht="25.5" customHeight="1">
      <c r="A27" s="126" t="s">
        <v>655</v>
      </c>
      <c r="B27" s="126"/>
      <c r="C27" s="126"/>
      <c r="D27" s="126"/>
      <c r="E27" s="126"/>
      <c r="F27" s="126"/>
      <c r="G27" s="126"/>
      <c r="H27" s="126"/>
      <c r="I27" s="126"/>
      <c r="J27" s="122"/>
    </row>
    <row r="28" spans="1:10" ht="25.5" customHeight="1">
      <c r="A28" s="453" t="s">
        <v>195</v>
      </c>
      <c r="B28" s="454"/>
      <c r="C28" s="126"/>
      <c r="D28" s="126"/>
      <c r="E28" s="126"/>
      <c r="F28" s="126"/>
      <c r="G28" s="126"/>
      <c r="H28" s="126"/>
      <c r="I28" s="126"/>
      <c r="J28" s="122"/>
    </row>
    <row r="29" spans="1:11" s="130" customFormat="1" ht="25.5" customHeight="1">
      <c r="A29" s="126"/>
      <c r="B29" s="126" t="s">
        <v>340</v>
      </c>
      <c r="C29" s="126"/>
      <c r="D29" s="126"/>
      <c r="E29" s="126"/>
      <c r="F29" s="126"/>
      <c r="G29" s="126"/>
      <c r="H29" s="126"/>
      <c r="I29" s="126"/>
      <c r="J29" s="122"/>
      <c r="K29" s="129"/>
    </row>
    <row r="30" spans="1:11" s="130" customFormat="1" ht="25.5" customHeight="1">
      <c r="A30" s="126" t="s">
        <v>341</v>
      </c>
      <c r="B30" s="126"/>
      <c r="C30" s="126"/>
      <c r="D30" s="126"/>
      <c r="E30" s="126"/>
      <c r="F30" s="126"/>
      <c r="G30" s="126"/>
      <c r="H30" s="126"/>
      <c r="I30" s="126"/>
      <c r="J30" s="122"/>
      <c r="K30" s="129"/>
    </row>
    <row r="31" spans="1:11" s="130" customFormat="1" ht="25.5" customHeight="1">
      <c r="A31" s="126" t="s">
        <v>342</v>
      </c>
      <c r="B31" s="126"/>
      <c r="C31" s="126"/>
      <c r="D31" s="126"/>
      <c r="E31" s="126"/>
      <c r="F31" s="126"/>
      <c r="G31" s="126"/>
      <c r="H31" s="126"/>
      <c r="I31" s="126"/>
      <c r="J31" s="122"/>
      <c r="K31" s="129"/>
    </row>
    <row r="32" spans="1:11" ht="25.5" customHeight="1">
      <c r="A32" s="126"/>
      <c r="B32" s="131" t="s">
        <v>636</v>
      </c>
      <c r="C32" s="126"/>
      <c r="D32" s="126"/>
      <c r="E32" s="126"/>
      <c r="F32" s="126"/>
      <c r="G32" s="132"/>
      <c r="H32" s="126"/>
      <c r="I32" s="126"/>
      <c r="J32" s="122"/>
      <c r="K32" s="143"/>
    </row>
    <row r="33" spans="1:10" ht="27" customHeight="1">
      <c r="A33" s="126"/>
      <c r="B33" s="126" t="s">
        <v>238</v>
      </c>
      <c r="C33" s="126"/>
      <c r="D33" s="126"/>
      <c r="E33" s="126" t="s">
        <v>1028</v>
      </c>
      <c r="F33" s="126"/>
      <c r="G33" s="132"/>
      <c r="H33" s="126"/>
      <c r="I33" s="126"/>
      <c r="J33" s="122"/>
    </row>
    <row r="34" spans="1:10" ht="27" customHeight="1">
      <c r="A34" s="126"/>
      <c r="B34" s="126" t="s">
        <v>239</v>
      </c>
      <c r="C34" s="126"/>
      <c r="D34" s="126"/>
      <c r="E34" s="126" t="s">
        <v>240</v>
      </c>
      <c r="F34" s="126"/>
      <c r="G34" s="132"/>
      <c r="H34" s="126"/>
      <c r="I34" s="126"/>
      <c r="J34" s="122"/>
    </row>
    <row r="35" spans="1:11" ht="23.25">
      <c r="A35" s="126"/>
      <c r="B35" s="126"/>
      <c r="C35" s="126"/>
      <c r="D35" s="126"/>
      <c r="E35" s="126"/>
      <c r="F35" s="126"/>
      <c r="G35" s="126"/>
      <c r="H35" s="126"/>
      <c r="I35" s="126"/>
      <c r="J35" s="122"/>
      <c r="K35" s="133"/>
    </row>
    <row r="36" spans="1:12" ht="27" customHeight="1">
      <c r="A36" s="688" t="s">
        <v>674</v>
      </c>
      <c r="B36" s="688"/>
      <c r="C36" s="135"/>
      <c r="D36" s="688"/>
      <c r="E36" s="688"/>
      <c r="F36" s="688"/>
      <c r="G36" s="688"/>
      <c r="H36" s="688"/>
      <c r="I36" s="688"/>
      <c r="J36" s="689"/>
      <c r="K36" s="690"/>
      <c r="L36" s="135" t="s">
        <v>490</v>
      </c>
    </row>
    <row r="37" spans="1:12" ht="27" customHeight="1">
      <c r="A37" s="135"/>
      <c r="B37" s="135"/>
      <c r="C37" s="135"/>
      <c r="D37" s="135"/>
      <c r="E37" s="135"/>
      <c r="F37" s="135"/>
      <c r="G37" s="135"/>
      <c r="H37" s="375"/>
      <c r="I37" s="135"/>
      <c r="J37" s="135"/>
      <c r="K37" s="135"/>
      <c r="L37" s="135" t="s">
        <v>490</v>
      </c>
    </row>
    <row r="38" spans="1:11" s="125" customFormat="1" ht="24.75" customHeight="1">
      <c r="A38" s="135" t="s">
        <v>855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1:12" s="125" customFormat="1" ht="23.2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6"/>
    </row>
    <row r="40" spans="1:10" s="130" customFormat="1" ht="24.75" customHeight="1">
      <c r="A40" s="121" t="s">
        <v>605</v>
      </c>
      <c r="F40" s="138"/>
      <c r="H40" s="138"/>
      <c r="J40" s="139"/>
    </row>
    <row r="41" spans="1:10" ht="25.5" customHeight="1">
      <c r="A41" s="453" t="s">
        <v>338</v>
      </c>
      <c r="B41" s="454"/>
      <c r="C41" s="126"/>
      <c r="D41" s="126"/>
      <c r="E41" s="126"/>
      <c r="F41" s="126"/>
      <c r="G41" s="126"/>
      <c r="H41" s="126"/>
      <c r="I41" s="126"/>
      <c r="J41" s="122"/>
    </row>
    <row r="42" spans="1:11" ht="25.5" customHeight="1">
      <c r="A42" s="126"/>
      <c r="B42" s="131" t="s">
        <v>636</v>
      </c>
      <c r="C42" s="126"/>
      <c r="D42" s="126"/>
      <c r="E42" s="126"/>
      <c r="F42" s="126"/>
      <c r="G42" s="132"/>
      <c r="H42" s="126"/>
      <c r="I42" s="126"/>
      <c r="J42" s="122"/>
      <c r="K42" s="143"/>
    </row>
    <row r="43" spans="1:10" ht="25.5" customHeight="1">
      <c r="A43" s="126"/>
      <c r="B43" s="126" t="s">
        <v>241</v>
      </c>
      <c r="C43" s="126"/>
      <c r="D43" s="126"/>
      <c r="E43" s="126" t="s">
        <v>1029</v>
      </c>
      <c r="F43" s="126"/>
      <c r="G43" s="132"/>
      <c r="H43" s="126"/>
      <c r="I43" s="126"/>
      <c r="J43" s="122"/>
    </row>
    <row r="44" spans="1:10" ht="25.5" customHeight="1">
      <c r="A44" s="126"/>
      <c r="B44" s="126" t="s">
        <v>242</v>
      </c>
      <c r="C44" s="126"/>
      <c r="D44" s="126"/>
      <c r="E44" s="126" t="s">
        <v>245</v>
      </c>
      <c r="F44" s="126"/>
      <c r="G44" s="132"/>
      <c r="H44" s="126"/>
      <c r="I44" s="126"/>
      <c r="J44" s="122"/>
    </row>
    <row r="45" spans="1:10" ht="25.5" customHeight="1">
      <c r="A45" s="126"/>
      <c r="B45" s="126"/>
      <c r="C45" s="126"/>
      <c r="D45" s="126"/>
      <c r="E45" s="126" t="s">
        <v>246</v>
      </c>
      <c r="F45" s="126"/>
      <c r="G45" s="132"/>
      <c r="H45" s="126"/>
      <c r="I45" s="126"/>
      <c r="J45" s="122"/>
    </row>
    <row r="46" spans="1:10" ht="25.5" customHeight="1">
      <c r="A46" s="126"/>
      <c r="B46" s="126" t="s">
        <v>243</v>
      </c>
      <c r="C46" s="126"/>
      <c r="D46" s="126"/>
      <c r="E46" s="126" t="s">
        <v>247</v>
      </c>
      <c r="F46" s="126"/>
      <c r="G46" s="132"/>
      <c r="H46" s="126"/>
      <c r="I46" s="126"/>
      <c r="J46" s="122"/>
    </row>
    <row r="47" spans="1:10" ht="25.5" customHeight="1">
      <c r="A47" s="126"/>
      <c r="B47" s="126" t="s">
        <v>244</v>
      </c>
      <c r="C47" s="126"/>
      <c r="D47" s="126"/>
      <c r="E47" s="126" t="s">
        <v>248</v>
      </c>
      <c r="F47" s="126"/>
      <c r="G47" s="132"/>
      <c r="H47" s="126"/>
      <c r="I47" s="126"/>
      <c r="J47" s="122"/>
    </row>
    <row r="48" spans="1:11" ht="25.5" customHeight="1">
      <c r="A48" s="126"/>
      <c r="B48" s="126" t="s">
        <v>249</v>
      </c>
      <c r="C48" s="126"/>
      <c r="D48" s="126"/>
      <c r="E48" s="126" t="s">
        <v>786</v>
      </c>
      <c r="F48" s="126"/>
      <c r="G48" s="132"/>
      <c r="H48" s="126"/>
      <c r="I48" s="126"/>
      <c r="J48" s="122"/>
      <c r="K48" s="133"/>
    </row>
    <row r="49" spans="1:10" ht="25.5" customHeight="1">
      <c r="A49" s="126"/>
      <c r="B49" s="129" t="s">
        <v>250</v>
      </c>
      <c r="C49" s="126"/>
      <c r="D49" s="126"/>
      <c r="E49" s="129" t="s">
        <v>254</v>
      </c>
      <c r="F49" s="126"/>
      <c r="G49" s="132"/>
      <c r="H49" s="126"/>
      <c r="I49" s="126"/>
      <c r="J49" s="122"/>
    </row>
    <row r="50" spans="1:10" ht="25.5" customHeight="1">
      <c r="A50" s="126"/>
      <c r="B50" s="126" t="s">
        <v>251</v>
      </c>
      <c r="C50" s="126"/>
      <c r="D50" s="126"/>
      <c r="E50" s="126" t="s">
        <v>1030</v>
      </c>
      <c r="F50" s="126"/>
      <c r="G50" s="132"/>
      <c r="H50" s="126"/>
      <c r="I50" s="126"/>
      <c r="J50" s="122"/>
    </row>
    <row r="51" spans="1:10" ht="25.5" customHeight="1">
      <c r="A51" s="126"/>
      <c r="B51" s="126" t="s">
        <v>252</v>
      </c>
      <c r="C51" s="126"/>
      <c r="D51" s="126"/>
      <c r="E51" s="126" t="s">
        <v>1031</v>
      </c>
      <c r="F51" s="126"/>
      <c r="G51" s="132"/>
      <c r="H51" s="126"/>
      <c r="I51" s="126"/>
      <c r="J51" s="122"/>
    </row>
    <row r="52" spans="1:10" ht="25.5" customHeight="1">
      <c r="A52" s="126"/>
      <c r="B52" s="126" t="s">
        <v>253</v>
      </c>
      <c r="C52" s="126"/>
      <c r="D52" s="126"/>
      <c r="E52" s="126" t="s">
        <v>255</v>
      </c>
      <c r="F52" s="126"/>
      <c r="G52" s="132"/>
      <c r="H52" s="126"/>
      <c r="I52" s="126"/>
      <c r="J52" s="122"/>
    </row>
    <row r="53" spans="1:10" ht="25.5" customHeight="1">
      <c r="A53" s="126"/>
      <c r="B53" s="126" t="s">
        <v>256</v>
      </c>
      <c r="C53" s="126"/>
      <c r="D53" s="126"/>
      <c r="E53" s="126" t="s">
        <v>260</v>
      </c>
      <c r="F53" s="126"/>
      <c r="G53" s="132"/>
      <c r="H53" s="126"/>
      <c r="I53" s="126"/>
      <c r="J53" s="122"/>
    </row>
    <row r="54" spans="1:10" ht="25.5" customHeight="1">
      <c r="A54" s="126"/>
      <c r="B54" s="126"/>
      <c r="C54" s="126"/>
      <c r="D54" s="126"/>
      <c r="E54" s="126" t="s">
        <v>261</v>
      </c>
      <c r="F54" s="126"/>
      <c r="G54" s="132"/>
      <c r="H54" s="126"/>
      <c r="I54" s="126"/>
      <c r="J54" s="122"/>
    </row>
    <row r="55" spans="1:10" ht="25.5" customHeight="1">
      <c r="A55" s="126"/>
      <c r="B55" s="126" t="s">
        <v>257</v>
      </c>
      <c r="C55" s="126"/>
      <c r="D55" s="126"/>
      <c r="E55" s="126" t="s">
        <v>1035</v>
      </c>
      <c r="F55" s="126"/>
      <c r="G55" s="132"/>
      <c r="H55" s="126"/>
      <c r="I55" s="126"/>
      <c r="J55" s="122"/>
    </row>
    <row r="56" spans="1:10" ht="25.5" customHeight="1">
      <c r="A56" s="126"/>
      <c r="B56" s="126"/>
      <c r="C56" s="126"/>
      <c r="D56" s="126"/>
      <c r="E56" s="126" t="s">
        <v>262</v>
      </c>
      <c r="F56" s="126"/>
      <c r="G56" s="132"/>
      <c r="H56" s="126"/>
      <c r="I56" s="126"/>
      <c r="J56" s="122"/>
    </row>
    <row r="57" spans="1:10" ht="25.5" customHeight="1">
      <c r="A57" s="126"/>
      <c r="B57" s="126" t="s">
        <v>258</v>
      </c>
      <c r="C57" s="126"/>
      <c r="D57" s="126"/>
      <c r="E57" s="126" t="s">
        <v>263</v>
      </c>
      <c r="F57" s="126"/>
      <c r="G57" s="132"/>
      <c r="H57" s="126"/>
      <c r="I57" s="126"/>
      <c r="J57" s="122"/>
    </row>
    <row r="58" spans="1:10" ht="25.5" customHeight="1">
      <c r="A58" s="126"/>
      <c r="B58" s="126" t="s">
        <v>259</v>
      </c>
      <c r="C58" s="126"/>
      <c r="D58" s="126"/>
      <c r="E58" s="126" t="s">
        <v>264</v>
      </c>
      <c r="F58" s="126"/>
      <c r="G58" s="132"/>
      <c r="H58" s="126"/>
      <c r="I58" s="126"/>
      <c r="J58" s="122"/>
    </row>
    <row r="59" spans="1:10" ht="25.5" customHeight="1">
      <c r="A59" s="126"/>
      <c r="B59" s="126" t="s">
        <v>265</v>
      </c>
      <c r="C59" s="126"/>
      <c r="D59" s="126"/>
      <c r="E59" s="126" t="s">
        <v>269</v>
      </c>
      <c r="F59" s="126"/>
      <c r="G59" s="132"/>
      <c r="H59" s="126"/>
      <c r="I59" s="126"/>
      <c r="J59" s="122"/>
    </row>
    <row r="60" spans="1:10" ht="25.5" customHeight="1">
      <c r="A60" s="126"/>
      <c r="B60" s="126" t="s">
        <v>266</v>
      </c>
      <c r="C60" s="126"/>
      <c r="D60" s="126"/>
      <c r="E60" s="126" t="s">
        <v>751</v>
      </c>
      <c r="F60" s="126"/>
      <c r="G60" s="132"/>
      <c r="H60" s="126"/>
      <c r="I60" s="126"/>
      <c r="J60" s="122"/>
    </row>
    <row r="61" spans="1:10" ht="25.5" customHeight="1">
      <c r="A61" s="126"/>
      <c r="B61" s="126" t="s">
        <v>267</v>
      </c>
      <c r="C61" s="126"/>
      <c r="D61" s="126"/>
      <c r="E61" s="126" t="s">
        <v>270</v>
      </c>
      <c r="F61" s="126"/>
      <c r="G61" s="132"/>
      <c r="H61" s="126"/>
      <c r="I61" s="126"/>
      <c r="J61" s="122"/>
    </row>
    <row r="62" spans="1:10" ht="25.5" customHeight="1">
      <c r="A62" s="126"/>
      <c r="B62" s="126" t="s">
        <v>268</v>
      </c>
      <c r="C62" s="126"/>
      <c r="D62" s="126"/>
      <c r="E62" s="126" t="s">
        <v>271</v>
      </c>
      <c r="F62" s="126"/>
      <c r="G62" s="132"/>
      <c r="H62" s="126"/>
      <c r="I62" s="126"/>
      <c r="J62" s="122"/>
    </row>
    <row r="63" spans="1:10" ht="25.5" customHeight="1">
      <c r="A63" s="126"/>
      <c r="B63" s="126" t="s">
        <v>272</v>
      </c>
      <c r="C63" s="126"/>
      <c r="D63" s="126"/>
      <c r="E63" s="126" t="s">
        <v>276</v>
      </c>
      <c r="F63" s="126"/>
      <c r="G63" s="132"/>
      <c r="H63" s="126"/>
      <c r="I63" s="126"/>
      <c r="J63" s="122"/>
    </row>
    <row r="64" spans="1:10" ht="25.5" customHeight="1">
      <c r="A64" s="126"/>
      <c r="B64" s="126" t="s">
        <v>273</v>
      </c>
      <c r="C64" s="126"/>
      <c r="D64" s="126"/>
      <c r="E64" s="126" t="s">
        <v>1032</v>
      </c>
      <c r="F64" s="126"/>
      <c r="G64" s="132"/>
      <c r="H64" s="126"/>
      <c r="I64" s="126"/>
      <c r="J64" s="122"/>
    </row>
    <row r="65" spans="1:10" ht="25.5" customHeight="1">
      <c r="A65" s="126"/>
      <c r="B65" s="126" t="s">
        <v>274</v>
      </c>
      <c r="C65" s="126"/>
      <c r="D65" s="126"/>
      <c r="E65" s="126" t="s">
        <v>192</v>
      </c>
      <c r="F65" s="126"/>
      <c r="G65" s="132"/>
      <c r="H65" s="126"/>
      <c r="I65" s="126"/>
      <c r="J65" s="122"/>
    </row>
    <row r="66" spans="1:10" ht="25.5" customHeight="1">
      <c r="A66" s="126"/>
      <c r="B66" s="126" t="s">
        <v>275</v>
      </c>
      <c r="C66" s="126"/>
      <c r="D66" s="126"/>
      <c r="E66" s="126" t="s">
        <v>277</v>
      </c>
      <c r="F66" s="126"/>
      <c r="G66" s="132"/>
      <c r="H66" s="126"/>
      <c r="I66" s="126"/>
      <c r="J66" s="122"/>
    </row>
    <row r="67" spans="1:10" ht="25.5" customHeight="1">
      <c r="A67" s="126"/>
      <c r="B67" s="126"/>
      <c r="C67" s="126"/>
      <c r="D67" s="126"/>
      <c r="E67" s="126" t="s">
        <v>278</v>
      </c>
      <c r="F67" s="126"/>
      <c r="G67" s="132"/>
      <c r="H67" s="126"/>
      <c r="I67" s="126"/>
      <c r="J67" s="122"/>
    </row>
    <row r="68" spans="1:10" ht="27" customHeight="1">
      <c r="A68" s="126"/>
      <c r="B68" s="126" t="s">
        <v>279</v>
      </c>
      <c r="C68" s="126"/>
      <c r="D68" s="126"/>
      <c r="E68" s="126" t="s">
        <v>281</v>
      </c>
      <c r="F68" s="126"/>
      <c r="G68" s="132"/>
      <c r="H68" s="126"/>
      <c r="I68" s="126"/>
      <c r="J68" s="122"/>
    </row>
    <row r="69" spans="1:10" ht="27" customHeight="1">
      <c r="A69" s="126"/>
      <c r="B69" s="126" t="s">
        <v>280</v>
      </c>
      <c r="C69" s="126"/>
      <c r="D69" s="126"/>
      <c r="E69" s="126" t="s">
        <v>282</v>
      </c>
      <c r="F69" s="126"/>
      <c r="G69" s="132"/>
      <c r="H69" s="126"/>
      <c r="I69" s="126"/>
      <c r="J69" s="122"/>
    </row>
    <row r="70" spans="1:10" ht="27" customHeight="1">
      <c r="A70" s="126"/>
      <c r="B70" s="126"/>
      <c r="C70" s="126"/>
      <c r="D70" s="126"/>
      <c r="E70" s="126"/>
      <c r="F70" s="126"/>
      <c r="G70" s="132"/>
      <c r="H70" s="126"/>
      <c r="I70" s="126"/>
      <c r="J70" s="122"/>
    </row>
    <row r="71" spans="1:12" ht="27" customHeight="1">
      <c r="A71" s="134"/>
      <c r="B71" s="134"/>
      <c r="C71" s="135"/>
      <c r="D71" s="134"/>
      <c r="E71" s="134"/>
      <c r="F71" s="134"/>
      <c r="G71" s="134"/>
      <c r="H71" s="134"/>
      <c r="I71" s="134"/>
      <c r="J71" s="136"/>
      <c r="K71" s="135"/>
      <c r="L71" s="135"/>
    </row>
    <row r="72" spans="1:10" ht="27" customHeight="1">
      <c r="A72" s="126"/>
      <c r="B72" s="126"/>
      <c r="C72" s="126"/>
      <c r="D72" s="126"/>
      <c r="E72" s="126"/>
      <c r="F72" s="126"/>
      <c r="G72" s="132"/>
      <c r="H72" s="126"/>
      <c r="I72" s="126"/>
      <c r="J72" s="122"/>
    </row>
    <row r="73" spans="1:12" ht="27" customHeight="1">
      <c r="A73" s="688" t="s">
        <v>674</v>
      </c>
      <c r="B73" s="688"/>
      <c r="C73" s="135"/>
      <c r="D73" s="688"/>
      <c r="E73" s="688"/>
      <c r="F73" s="688"/>
      <c r="G73" s="688"/>
      <c r="H73" s="688"/>
      <c r="I73" s="688"/>
      <c r="J73" s="689"/>
      <c r="K73" s="690"/>
      <c r="L73" s="135" t="s">
        <v>490</v>
      </c>
    </row>
    <row r="74" spans="1:12" ht="27" customHeight="1">
      <c r="A74" s="135"/>
      <c r="B74" s="135"/>
      <c r="C74" s="135"/>
      <c r="D74" s="135"/>
      <c r="E74" s="135"/>
      <c r="F74" s="135"/>
      <c r="G74" s="135"/>
      <c r="H74" s="375"/>
      <c r="I74" s="135"/>
      <c r="J74" s="135"/>
      <c r="K74" s="135"/>
      <c r="L74" s="135" t="s">
        <v>490</v>
      </c>
    </row>
    <row r="75" spans="1:11" s="125" customFormat="1" ht="24.75" customHeight="1">
      <c r="A75" s="135" t="s">
        <v>193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</row>
    <row r="76" spans="1:11" s="125" customFormat="1" ht="24.75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</row>
    <row r="77" spans="1:10" s="130" customFormat="1" ht="24.75" customHeight="1">
      <c r="A77" s="121" t="s">
        <v>605</v>
      </c>
      <c r="F77" s="138"/>
      <c r="H77" s="138"/>
      <c r="J77" s="139"/>
    </row>
    <row r="78" spans="1:10" ht="25.5" customHeight="1">
      <c r="A78" s="453" t="s">
        <v>338</v>
      </c>
      <c r="B78" s="454"/>
      <c r="C78" s="126"/>
      <c r="D78" s="126"/>
      <c r="E78" s="126"/>
      <c r="F78" s="126"/>
      <c r="G78" s="126"/>
      <c r="H78" s="126"/>
      <c r="I78" s="126"/>
      <c r="J78" s="122"/>
    </row>
    <row r="79" spans="1:11" s="130" customFormat="1" ht="24.75" customHeight="1">
      <c r="A79" s="142"/>
      <c r="B79" s="131" t="s">
        <v>659</v>
      </c>
      <c r="C79" s="126"/>
      <c r="D79" s="126"/>
      <c r="E79" s="126"/>
      <c r="F79" s="126"/>
      <c r="G79" s="132"/>
      <c r="H79" s="126"/>
      <c r="I79" s="126"/>
      <c r="J79" s="122"/>
      <c r="K79" s="143"/>
    </row>
    <row r="80" spans="1:11" s="130" customFormat="1" ht="24.75" customHeight="1">
      <c r="A80" s="142"/>
      <c r="B80" s="126" t="s">
        <v>239</v>
      </c>
      <c r="C80" s="126"/>
      <c r="D80" s="126"/>
      <c r="E80" s="126" t="s">
        <v>1033</v>
      </c>
      <c r="F80" s="126"/>
      <c r="G80" s="132"/>
      <c r="H80" s="126"/>
      <c r="I80" s="126"/>
      <c r="J80" s="122"/>
      <c r="K80" s="129"/>
    </row>
    <row r="81" spans="1:11" s="130" customFormat="1" ht="24.75" customHeight="1">
      <c r="A81" s="142"/>
      <c r="B81" s="126" t="s">
        <v>283</v>
      </c>
      <c r="C81" s="126"/>
      <c r="D81" s="126"/>
      <c r="E81" s="126" t="s">
        <v>1034</v>
      </c>
      <c r="F81" s="126"/>
      <c r="G81" s="132"/>
      <c r="H81" s="126"/>
      <c r="I81" s="126"/>
      <c r="J81" s="122"/>
      <c r="K81" s="129"/>
    </row>
    <row r="82" spans="1:11" s="130" customFormat="1" ht="24.75" customHeight="1">
      <c r="A82" s="142"/>
      <c r="B82" s="126" t="s">
        <v>284</v>
      </c>
      <c r="C82" s="126"/>
      <c r="D82" s="126"/>
      <c r="E82" s="126" t="s">
        <v>287</v>
      </c>
      <c r="F82" s="126"/>
      <c r="G82" s="132"/>
      <c r="H82" s="126"/>
      <c r="I82" s="126"/>
      <c r="J82" s="122"/>
      <c r="K82" s="129"/>
    </row>
    <row r="83" spans="1:11" s="130" customFormat="1" ht="24.75" customHeight="1">
      <c r="A83" s="142"/>
      <c r="B83" s="126" t="s">
        <v>285</v>
      </c>
      <c r="C83" s="126"/>
      <c r="D83" s="126"/>
      <c r="E83" s="126" t="s">
        <v>288</v>
      </c>
      <c r="F83" s="126"/>
      <c r="G83" s="132"/>
      <c r="H83" s="126"/>
      <c r="I83" s="126"/>
      <c r="J83" s="122"/>
      <c r="K83" s="129"/>
    </row>
    <row r="84" spans="1:11" s="130" customFormat="1" ht="24.75" customHeight="1">
      <c r="A84" s="142"/>
      <c r="B84" s="126" t="s">
        <v>242</v>
      </c>
      <c r="C84" s="126"/>
      <c r="D84" s="126"/>
      <c r="E84" s="126" t="s">
        <v>632</v>
      </c>
      <c r="F84" s="126"/>
      <c r="G84" s="132"/>
      <c r="H84" s="126"/>
      <c r="I84" s="126"/>
      <c r="J84" s="122"/>
      <c r="K84" s="129"/>
    </row>
    <row r="85" spans="1:11" s="130" customFormat="1" ht="24.75" customHeight="1">
      <c r="A85" s="142"/>
      <c r="B85" s="126" t="s">
        <v>638</v>
      </c>
      <c r="C85" s="126"/>
      <c r="D85" s="126"/>
      <c r="E85" s="126" t="s">
        <v>289</v>
      </c>
      <c r="F85" s="126"/>
      <c r="G85" s="132"/>
      <c r="H85" s="126"/>
      <c r="I85" s="126"/>
      <c r="J85" s="122"/>
      <c r="K85" s="129"/>
    </row>
    <row r="86" spans="1:11" s="130" customFormat="1" ht="24.75" customHeight="1">
      <c r="A86" s="142"/>
      <c r="B86" s="126" t="s">
        <v>286</v>
      </c>
      <c r="C86" s="126"/>
      <c r="D86" s="126"/>
      <c r="E86" s="126" t="s">
        <v>290</v>
      </c>
      <c r="F86" s="126"/>
      <c r="G86" s="132"/>
      <c r="H86" s="126"/>
      <c r="I86" s="126"/>
      <c r="J86" s="122"/>
      <c r="K86" s="129"/>
    </row>
    <row r="87" spans="1:11" s="130" customFormat="1" ht="24.75" customHeight="1">
      <c r="A87" s="142"/>
      <c r="B87" s="126" t="s">
        <v>642</v>
      </c>
      <c r="C87" s="126"/>
      <c r="D87" s="126"/>
      <c r="E87" s="126" t="s">
        <v>291</v>
      </c>
      <c r="F87" s="126"/>
      <c r="G87" s="132"/>
      <c r="H87" s="126"/>
      <c r="I87" s="126"/>
      <c r="J87" s="122"/>
      <c r="K87" s="129"/>
    </row>
    <row r="88" spans="1:11" s="130" customFormat="1" ht="24.75" customHeight="1">
      <c r="A88" s="142"/>
      <c r="B88" s="126" t="s">
        <v>644</v>
      </c>
      <c r="C88" s="126"/>
      <c r="D88" s="126"/>
      <c r="E88" s="126" t="s">
        <v>292</v>
      </c>
      <c r="F88" s="126"/>
      <c r="G88" s="132"/>
      <c r="H88" s="126"/>
      <c r="I88" s="126"/>
      <c r="J88" s="122"/>
      <c r="K88" s="129"/>
    </row>
    <row r="89" spans="1:11" s="130" customFormat="1" ht="24.75" customHeight="1">
      <c r="A89" s="140"/>
      <c r="B89" s="131" t="s">
        <v>637</v>
      </c>
      <c r="C89" s="126"/>
      <c r="D89" s="126"/>
      <c r="E89" s="126"/>
      <c r="F89" s="126"/>
      <c r="G89" s="126"/>
      <c r="H89" s="126"/>
      <c r="I89" s="126"/>
      <c r="J89" s="122"/>
      <c r="K89" s="129"/>
    </row>
    <row r="90" spans="1:11" s="130" customFormat="1" ht="24.75" customHeight="1">
      <c r="A90" s="140"/>
      <c r="B90" s="126" t="s">
        <v>243</v>
      </c>
      <c r="C90" s="126"/>
      <c r="D90" s="126"/>
      <c r="E90" s="126" t="s">
        <v>297</v>
      </c>
      <c r="F90" s="126"/>
      <c r="G90" s="126"/>
      <c r="H90" s="126"/>
      <c r="I90" s="126"/>
      <c r="J90" s="122"/>
      <c r="K90" s="129"/>
    </row>
    <row r="91" spans="1:11" s="130" customFormat="1" ht="24.75" customHeight="1">
      <c r="A91" s="140"/>
      <c r="B91" s="126"/>
      <c r="C91" s="126"/>
      <c r="D91" s="126"/>
      <c r="E91" s="126" t="s">
        <v>298</v>
      </c>
      <c r="F91" s="126"/>
      <c r="G91" s="126"/>
      <c r="H91" s="126"/>
      <c r="I91" s="126"/>
      <c r="J91" s="122"/>
      <c r="K91" s="129"/>
    </row>
    <row r="92" spans="1:11" s="130" customFormat="1" ht="24.75" customHeight="1">
      <c r="A92" s="140"/>
      <c r="B92" s="126" t="s">
        <v>293</v>
      </c>
      <c r="C92" s="126"/>
      <c r="D92" s="126"/>
      <c r="E92" s="126" t="s">
        <v>483</v>
      </c>
      <c r="F92" s="126"/>
      <c r="G92" s="126"/>
      <c r="H92" s="126"/>
      <c r="I92" s="126"/>
      <c r="J92" s="122"/>
      <c r="K92" s="129"/>
    </row>
    <row r="93" spans="1:11" s="130" customFormat="1" ht="24.75" customHeight="1">
      <c r="A93" s="140"/>
      <c r="B93" s="126" t="s">
        <v>294</v>
      </c>
      <c r="C93" s="126"/>
      <c r="D93" s="126"/>
      <c r="E93" s="126" t="s">
        <v>299</v>
      </c>
      <c r="F93" s="126"/>
      <c r="G93" s="126"/>
      <c r="H93" s="126"/>
      <c r="I93" s="126"/>
      <c r="J93" s="122"/>
      <c r="K93" s="129"/>
    </row>
    <row r="94" spans="1:11" s="130" customFormat="1" ht="24.75" customHeight="1">
      <c r="A94" s="140"/>
      <c r="B94" s="126"/>
      <c r="C94" s="126"/>
      <c r="D94" s="126"/>
      <c r="E94" s="126" t="s">
        <v>300</v>
      </c>
      <c r="F94" s="126"/>
      <c r="G94" s="126"/>
      <c r="H94" s="126"/>
      <c r="I94" s="126"/>
      <c r="J94" s="122"/>
      <c r="K94" s="129"/>
    </row>
    <row r="95" spans="1:11" s="130" customFormat="1" ht="24.75" customHeight="1">
      <c r="A95" s="140"/>
      <c r="B95" s="126" t="s">
        <v>266</v>
      </c>
      <c r="C95" s="126"/>
      <c r="D95" s="126"/>
      <c r="E95" s="126" t="s">
        <v>484</v>
      </c>
      <c r="F95" s="126"/>
      <c r="G95" s="126"/>
      <c r="H95" s="126"/>
      <c r="I95" s="126"/>
      <c r="J95" s="122"/>
      <c r="K95" s="129"/>
    </row>
    <row r="96" spans="1:11" s="130" customFormat="1" ht="24.75" customHeight="1">
      <c r="A96" s="140"/>
      <c r="B96" s="126" t="s">
        <v>268</v>
      </c>
      <c r="C96" s="126"/>
      <c r="D96" s="126"/>
      <c r="E96" s="126" t="s">
        <v>639</v>
      </c>
      <c r="F96" s="126"/>
      <c r="G96" s="126"/>
      <c r="H96" s="126"/>
      <c r="I96" s="126"/>
      <c r="J96" s="122"/>
      <c r="K96" s="129"/>
    </row>
    <row r="97" spans="1:11" s="130" customFormat="1" ht="24.75" customHeight="1">
      <c r="A97" s="140"/>
      <c r="B97" s="126" t="s">
        <v>295</v>
      </c>
      <c r="C97" s="126"/>
      <c r="D97" s="126"/>
      <c r="E97" s="126" t="s">
        <v>301</v>
      </c>
      <c r="F97" s="126"/>
      <c r="G97" s="126"/>
      <c r="H97" s="126"/>
      <c r="I97" s="126"/>
      <c r="J97" s="122"/>
      <c r="K97" s="129"/>
    </row>
    <row r="98" spans="1:11" s="130" customFormat="1" ht="24.75" customHeight="1">
      <c r="A98" s="140"/>
      <c r="B98" s="126" t="s">
        <v>296</v>
      </c>
      <c r="C98" s="126"/>
      <c r="D98" s="126"/>
      <c r="E98" s="126" t="s">
        <v>485</v>
      </c>
      <c r="F98" s="126"/>
      <c r="G98" s="126"/>
      <c r="H98" s="126"/>
      <c r="I98" s="126"/>
      <c r="J98" s="122"/>
      <c r="K98" s="129"/>
    </row>
    <row r="99" spans="1:11" s="130" customFormat="1" ht="24.75" customHeight="1">
      <c r="A99" s="140"/>
      <c r="B99" s="131" t="s">
        <v>640</v>
      </c>
      <c r="C99" s="126"/>
      <c r="D99" s="126"/>
      <c r="E99" s="126"/>
      <c r="F99" s="126"/>
      <c r="G99" s="126"/>
      <c r="H99" s="126"/>
      <c r="I99" s="126"/>
      <c r="J99" s="122"/>
      <c r="K99" s="129"/>
    </row>
    <row r="100" spans="1:11" s="130" customFormat="1" ht="24.75" customHeight="1">
      <c r="A100" s="140"/>
      <c r="B100" s="126" t="s">
        <v>238</v>
      </c>
      <c r="C100" s="126"/>
      <c r="D100" s="126"/>
      <c r="E100" s="126" t="s">
        <v>303</v>
      </c>
      <c r="F100" s="126"/>
      <c r="G100" s="126"/>
      <c r="H100" s="126"/>
      <c r="I100" s="126"/>
      <c r="J100" s="122"/>
      <c r="K100" s="129"/>
    </row>
    <row r="101" spans="1:11" s="130" customFormat="1" ht="24.75" customHeight="1">
      <c r="A101" s="140"/>
      <c r="B101" s="126"/>
      <c r="C101" s="126"/>
      <c r="D101" s="126"/>
      <c r="E101" s="126" t="s">
        <v>304</v>
      </c>
      <c r="F101" s="126"/>
      <c r="G101" s="126"/>
      <c r="H101" s="126"/>
      <c r="I101" s="126"/>
      <c r="J101" s="122"/>
      <c r="K101" s="129"/>
    </row>
    <row r="102" spans="1:11" s="130" customFormat="1" ht="23.25" customHeight="1">
      <c r="A102" s="140"/>
      <c r="B102" s="126" t="s">
        <v>302</v>
      </c>
      <c r="C102" s="126"/>
      <c r="D102" s="126"/>
      <c r="E102" s="126" t="s">
        <v>305</v>
      </c>
      <c r="F102" s="126"/>
      <c r="G102" s="126"/>
      <c r="H102" s="126"/>
      <c r="I102" s="126"/>
      <c r="J102" s="122"/>
      <c r="K102" s="129"/>
    </row>
    <row r="103" spans="1:11" s="130" customFormat="1" ht="23.25" customHeight="1">
      <c r="A103" s="140"/>
      <c r="B103" s="126" t="s">
        <v>284</v>
      </c>
      <c r="C103" s="126"/>
      <c r="D103" s="126"/>
      <c r="E103" s="126" t="s">
        <v>306</v>
      </c>
      <c r="F103" s="126"/>
      <c r="G103" s="126"/>
      <c r="H103" s="126"/>
      <c r="I103" s="126"/>
      <c r="J103" s="122"/>
      <c r="K103" s="129"/>
    </row>
    <row r="104" spans="1:11" s="130" customFormat="1" ht="23.25" customHeight="1">
      <c r="A104" s="140"/>
      <c r="B104" s="126"/>
      <c r="C104" s="126"/>
      <c r="D104" s="126"/>
      <c r="E104" s="126" t="s">
        <v>307</v>
      </c>
      <c r="F104" s="126"/>
      <c r="G104" s="126"/>
      <c r="H104" s="126"/>
      <c r="I104" s="126"/>
      <c r="J104" s="122"/>
      <c r="K104" s="129"/>
    </row>
    <row r="105" spans="1:11" s="130" customFormat="1" ht="23.25" customHeight="1">
      <c r="A105" s="140"/>
      <c r="B105" s="126" t="s">
        <v>241</v>
      </c>
      <c r="C105" s="126"/>
      <c r="D105" s="126"/>
      <c r="E105" s="126" t="s">
        <v>310</v>
      </c>
      <c r="F105" s="126"/>
      <c r="G105" s="126"/>
      <c r="H105" s="126"/>
      <c r="I105" s="126"/>
      <c r="J105" s="122"/>
      <c r="K105" s="129"/>
    </row>
    <row r="106" spans="1:11" s="130" customFormat="1" ht="24.75" customHeight="1">
      <c r="A106" s="121"/>
      <c r="B106" s="126"/>
      <c r="C106" s="126"/>
      <c r="D106" s="126"/>
      <c r="E106" s="126" t="s">
        <v>311</v>
      </c>
      <c r="F106" s="126"/>
      <c r="G106" s="126"/>
      <c r="H106" s="126"/>
      <c r="I106" s="126"/>
      <c r="J106" s="122"/>
      <c r="K106" s="129"/>
    </row>
    <row r="107" spans="2:7" ht="27" customHeight="1">
      <c r="B107" s="126"/>
      <c r="C107" s="126"/>
      <c r="D107" s="126"/>
      <c r="E107" s="126" t="s">
        <v>312</v>
      </c>
      <c r="F107" s="126"/>
      <c r="G107" s="126"/>
    </row>
    <row r="108" spans="2:7" ht="27" customHeight="1">
      <c r="B108" s="126"/>
      <c r="C108" s="126"/>
      <c r="D108" s="126"/>
      <c r="E108" s="126"/>
      <c r="F108" s="126"/>
      <c r="G108" s="126"/>
    </row>
    <row r="111" spans="1:12" ht="27" customHeight="1">
      <c r="A111" s="688" t="s">
        <v>674</v>
      </c>
      <c r="B111" s="688"/>
      <c r="C111" s="135"/>
      <c r="D111" s="688"/>
      <c r="E111" s="688"/>
      <c r="F111" s="688"/>
      <c r="G111" s="688"/>
      <c r="H111" s="688"/>
      <c r="I111" s="688"/>
      <c r="J111" s="689"/>
      <c r="K111" s="690"/>
      <c r="L111" s="135" t="s">
        <v>490</v>
      </c>
    </row>
    <row r="112" spans="1:12" ht="27" customHeight="1">
      <c r="A112" s="135"/>
      <c r="B112" s="135"/>
      <c r="C112" s="135"/>
      <c r="D112" s="135"/>
      <c r="E112" s="135"/>
      <c r="F112" s="135"/>
      <c r="G112" s="135"/>
      <c r="H112" s="375"/>
      <c r="I112" s="135"/>
      <c r="J112" s="135"/>
      <c r="K112" s="135"/>
      <c r="L112" s="135" t="s">
        <v>490</v>
      </c>
    </row>
    <row r="113" spans="1:11" s="125" customFormat="1" ht="24.75" customHeight="1">
      <c r="A113" s="135" t="s">
        <v>664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1:11" s="125" customFormat="1" ht="24.75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1:10" s="130" customFormat="1" ht="24.75" customHeight="1">
      <c r="A115" s="121" t="s">
        <v>605</v>
      </c>
      <c r="F115" s="138"/>
      <c r="H115" s="138"/>
      <c r="J115" s="139"/>
    </row>
    <row r="116" spans="1:10" ht="25.5" customHeight="1">
      <c r="A116" s="453" t="s">
        <v>338</v>
      </c>
      <c r="B116" s="454"/>
      <c r="C116" s="126"/>
      <c r="D116" s="126"/>
      <c r="E116" s="126"/>
      <c r="F116" s="126"/>
      <c r="G116" s="126"/>
      <c r="H116" s="126"/>
      <c r="I116" s="126"/>
      <c r="J116" s="122"/>
    </row>
    <row r="117" spans="1:11" ht="25.5" customHeight="1">
      <c r="A117" s="126"/>
      <c r="B117" s="131" t="s">
        <v>640</v>
      </c>
      <c r="C117" s="126"/>
      <c r="D117" s="126"/>
      <c r="E117" s="126"/>
      <c r="F117" s="126"/>
      <c r="G117" s="132"/>
      <c r="H117" s="126"/>
      <c r="I117" s="126"/>
      <c r="J117" s="122"/>
      <c r="K117" s="143"/>
    </row>
    <row r="118" spans="1:11" s="130" customFormat="1" ht="23.25" customHeight="1">
      <c r="A118" s="140"/>
      <c r="B118" s="126" t="s">
        <v>243</v>
      </c>
      <c r="C118" s="126"/>
      <c r="D118" s="126"/>
      <c r="E118" s="126" t="s">
        <v>313</v>
      </c>
      <c r="F118" s="126"/>
      <c r="G118" s="126"/>
      <c r="H118" s="126"/>
      <c r="I118" s="126"/>
      <c r="J118" s="122"/>
      <c r="K118" s="129"/>
    </row>
    <row r="119" spans="1:11" s="130" customFormat="1" ht="23.25" customHeight="1">
      <c r="A119" s="140"/>
      <c r="B119" s="126" t="s">
        <v>249</v>
      </c>
      <c r="C119" s="126"/>
      <c r="D119" s="126"/>
      <c r="E119" s="126" t="s">
        <v>643</v>
      </c>
      <c r="F119" s="126"/>
      <c r="G119" s="126"/>
      <c r="H119" s="126"/>
      <c r="I119" s="126"/>
      <c r="J119" s="122"/>
      <c r="K119" s="129"/>
    </row>
    <row r="120" spans="1:11" s="130" customFormat="1" ht="23.25" customHeight="1">
      <c r="A120" s="140"/>
      <c r="B120" s="126" t="s">
        <v>308</v>
      </c>
      <c r="C120" s="126"/>
      <c r="D120" s="126"/>
      <c r="E120" s="126" t="s">
        <v>645</v>
      </c>
      <c r="F120" s="126"/>
      <c r="G120" s="126"/>
      <c r="H120" s="126"/>
      <c r="I120" s="126"/>
      <c r="J120" s="122"/>
      <c r="K120" s="129"/>
    </row>
    <row r="121" spans="1:11" s="130" customFormat="1" ht="23.25" customHeight="1">
      <c r="A121" s="140"/>
      <c r="B121" s="126" t="s">
        <v>309</v>
      </c>
      <c r="C121" s="126"/>
      <c r="E121" s="126" t="s">
        <v>314</v>
      </c>
      <c r="F121" s="126"/>
      <c r="G121" s="126"/>
      <c r="H121" s="126"/>
      <c r="I121" s="126"/>
      <c r="J121" s="122"/>
      <c r="K121" s="129"/>
    </row>
    <row r="122" spans="1:11" s="130" customFormat="1" ht="23.25" customHeight="1">
      <c r="A122" s="140"/>
      <c r="B122" s="126"/>
      <c r="C122" s="126"/>
      <c r="E122" s="126" t="s">
        <v>315</v>
      </c>
      <c r="F122" s="126"/>
      <c r="G122" s="126"/>
      <c r="H122" s="126"/>
      <c r="I122" s="126"/>
      <c r="J122" s="122"/>
      <c r="K122" s="129"/>
    </row>
    <row r="123" spans="1:11" s="130" customFormat="1" ht="23.25" customHeight="1">
      <c r="A123" s="140"/>
      <c r="B123" s="126"/>
      <c r="C123" s="126"/>
      <c r="E123" s="126" t="s">
        <v>316</v>
      </c>
      <c r="F123" s="126"/>
      <c r="G123" s="126"/>
      <c r="H123" s="126"/>
      <c r="I123" s="126"/>
      <c r="J123" s="122"/>
      <c r="K123" s="129"/>
    </row>
    <row r="124" spans="1:11" s="130" customFormat="1" ht="23.25" customHeight="1">
      <c r="A124" s="140"/>
      <c r="B124" s="126" t="s">
        <v>293</v>
      </c>
      <c r="C124" s="609"/>
      <c r="E124" s="609" t="s">
        <v>318</v>
      </c>
      <c r="F124" s="126"/>
      <c r="G124" s="126"/>
      <c r="H124" s="126"/>
      <c r="I124" s="126"/>
      <c r="J124" s="122"/>
      <c r="K124" s="610"/>
    </row>
    <row r="125" spans="1:11" s="130" customFormat="1" ht="23.25" customHeight="1">
      <c r="A125" s="140"/>
      <c r="B125" s="126" t="s">
        <v>251</v>
      </c>
      <c r="C125" s="609"/>
      <c r="E125" s="609" t="s">
        <v>486</v>
      </c>
      <c r="F125" s="126"/>
      <c r="G125" s="126"/>
      <c r="H125" s="126"/>
      <c r="I125" s="126"/>
      <c r="J125" s="122"/>
      <c r="K125" s="610"/>
    </row>
    <row r="126" spans="1:11" s="130" customFormat="1" ht="23.25" customHeight="1">
      <c r="A126" s="140"/>
      <c r="B126" s="126" t="s">
        <v>252</v>
      </c>
      <c r="C126" s="609"/>
      <c r="E126" s="609" t="s">
        <v>487</v>
      </c>
      <c r="F126" s="126"/>
      <c r="G126" s="126"/>
      <c r="H126" s="126"/>
      <c r="I126" s="126"/>
      <c r="J126" s="122"/>
      <c r="K126" s="610"/>
    </row>
    <row r="127" spans="1:11" s="130" customFormat="1" ht="23.25" customHeight="1">
      <c r="A127" s="140"/>
      <c r="B127" s="126" t="s">
        <v>317</v>
      </c>
      <c r="C127" s="609"/>
      <c r="E127" s="609" t="s">
        <v>319</v>
      </c>
      <c r="F127" s="126"/>
      <c r="G127" s="126"/>
      <c r="H127" s="126"/>
      <c r="I127" s="126"/>
      <c r="J127" s="122"/>
      <c r="K127" s="610"/>
    </row>
    <row r="128" spans="1:11" s="130" customFormat="1" ht="24.75" customHeight="1">
      <c r="A128" s="121"/>
      <c r="B128" s="126"/>
      <c r="C128" s="126"/>
      <c r="D128" s="126"/>
      <c r="E128" s="126"/>
      <c r="F128" s="126"/>
      <c r="G128" s="126"/>
      <c r="H128" s="126"/>
      <c r="I128" s="126"/>
      <c r="J128" s="122"/>
      <c r="K128" s="129"/>
    </row>
    <row r="129" spans="1:11" s="130" customFormat="1" ht="24.75" customHeight="1">
      <c r="A129" s="609"/>
      <c r="B129" s="126" t="s">
        <v>320</v>
      </c>
      <c r="C129" s="609"/>
      <c r="F129" s="138"/>
      <c r="G129" s="138"/>
      <c r="I129" s="139"/>
      <c r="K129" s="141"/>
    </row>
    <row r="130" spans="1:11" s="130" customFormat="1" ht="24.75" customHeight="1">
      <c r="A130" s="609" t="s">
        <v>321</v>
      </c>
      <c r="B130" s="126"/>
      <c r="C130" s="609"/>
      <c r="F130" s="138"/>
      <c r="G130" s="138"/>
      <c r="I130" s="139"/>
      <c r="K130" s="141"/>
    </row>
    <row r="131" spans="1:11" s="130" customFormat="1" ht="23.25">
      <c r="A131" s="140"/>
      <c r="B131" s="126"/>
      <c r="C131" s="126"/>
      <c r="D131" s="126"/>
      <c r="E131" s="126"/>
      <c r="F131" s="126"/>
      <c r="G131" s="126"/>
      <c r="H131" s="126"/>
      <c r="I131" s="126"/>
      <c r="J131" s="122"/>
      <c r="K131" s="129"/>
    </row>
    <row r="132" spans="1:10" s="130" customFormat="1" ht="25.5" customHeight="1">
      <c r="A132" s="453" t="s">
        <v>1072</v>
      </c>
      <c r="F132" s="138"/>
      <c r="H132" s="138"/>
      <c r="J132" s="139"/>
    </row>
    <row r="133" spans="2:10" s="130" customFormat="1" ht="25.5" customHeight="1">
      <c r="B133" s="130" t="s">
        <v>660</v>
      </c>
      <c r="F133" s="138"/>
      <c r="H133" s="138"/>
      <c r="J133" s="139"/>
    </row>
    <row r="134" spans="1:10" s="130" customFormat="1" ht="25.5" customHeight="1">
      <c r="A134" s="140" t="s">
        <v>661</v>
      </c>
      <c r="F134" s="138"/>
      <c r="H134" s="138"/>
      <c r="J134" s="139"/>
    </row>
    <row r="135" spans="1:11" s="130" customFormat="1" ht="17.25" customHeight="1">
      <c r="A135" s="453"/>
      <c r="F135" s="138"/>
      <c r="G135" s="132"/>
      <c r="H135" s="126"/>
      <c r="I135" s="126"/>
      <c r="J135" s="122"/>
      <c r="K135" s="143"/>
    </row>
    <row r="136" spans="1:11" s="130" customFormat="1" ht="24.75" customHeight="1">
      <c r="A136" s="142"/>
      <c r="B136" s="131" t="s">
        <v>659</v>
      </c>
      <c r="C136" s="126"/>
      <c r="D136" s="126"/>
      <c r="E136" s="126"/>
      <c r="F136" s="132" t="s">
        <v>587</v>
      </c>
      <c r="H136" s="126"/>
      <c r="I136" s="126"/>
      <c r="J136" s="122"/>
      <c r="K136" s="143" t="s">
        <v>343</v>
      </c>
    </row>
    <row r="137" spans="1:11" s="130" customFormat="1" ht="24.75" customHeight="1">
      <c r="A137" s="142"/>
      <c r="B137" s="126" t="s">
        <v>641</v>
      </c>
      <c r="C137" s="126"/>
      <c r="D137" s="126"/>
      <c r="E137" s="126" t="s">
        <v>662</v>
      </c>
      <c r="F137" s="126"/>
      <c r="G137" s="132"/>
      <c r="H137" s="126"/>
      <c r="I137" s="126"/>
      <c r="J137" s="122"/>
      <c r="K137" s="613" t="s">
        <v>344</v>
      </c>
    </row>
    <row r="139" spans="1:11" s="130" customFormat="1" ht="24.75" customHeight="1">
      <c r="A139" s="126"/>
      <c r="B139" s="130" t="s">
        <v>379</v>
      </c>
      <c r="C139" s="126"/>
      <c r="D139" s="126"/>
      <c r="E139" s="126"/>
      <c r="F139" s="126"/>
      <c r="G139" s="126"/>
      <c r="H139" s="126"/>
      <c r="I139" s="126"/>
      <c r="J139" s="122"/>
      <c r="K139" s="129"/>
    </row>
    <row r="140" spans="1:11" s="130" customFormat="1" ht="23.25">
      <c r="A140" s="140" t="s">
        <v>380</v>
      </c>
      <c r="F140" s="138"/>
      <c r="G140" s="138"/>
      <c r="I140" s="139"/>
      <c r="K140" s="141"/>
    </row>
    <row r="141" spans="1:11" s="130" customFormat="1" ht="23.25">
      <c r="A141" s="140"/>
      <c r="F141" s="138"/>
      <c r="G141" s="138"/>
      <c r="I141" s="139"/>
      <c r="K141" s="141"/>
    </row>
    <row r="142" spans="1:10" s="130" customFormat="1" ht="24.75" customHeight="1">
      <c r="A142" s="144" t="s">
        <v>196</v>
      </c>
      <c r="F142" s="138"/>
      <c r="H142" s="138"/>
      <c r="J142" s="139"/>
    </row>
    <row r="143" spans="1:11" s="130" customFormat="1" ht="24.75" customHeight="1">
      <c r="A143" s="140"/>
      <c r="B143" s="130" t="s">
        <v>663</v>
      </c>
      <c r="F143" s="138"/>
      <c r="G143" s="138"/>
      <c r="K143" s="141"/>
    </row>
    <row r="144" spans="1:11" s="130" customFormat="1" ht="24.75" customHeight="1">
      <c r="A144" s="140" t="s">
        <v>234</v>
      </c>
      <c r="F144" s="138"/>
      <c r="G144" s="138"/>
      <c r="K144" s="141"/>
    </row>
    <row r="145" spans="1:11" ht="24.75" customHeight="1">
      <c r="A145" s="135"/>
      <c r="B145" s="135"/>
      <c r="C145" s="135"/>
      <c r="D145" s="135"/>
      <c r="E145" s="135"/>
      <c r="F145" s="135"/>
      <c r="G145" s="135"/>
      <c r="H145" s="137"/>
      <c r="I145" s="135"/>
      <c r="J145" s="135"/>
      <c r="K145" s="135"/>
    </row>
    <row r="146" spans="1:11" ht="24.75" customHeight="1">
      <c r="A146" s="135"/>
      <c r="B146" s="135"/>
      <c r="C146" s="135"/>
      <c r="D146" s="135"/>
      <c r="E146" s="135"/>
      <c r="F146" s="135"/>
      <c r="G146" s="135"/>
      <c r="H146" s="137"/>
      <c r="I146" s="135"/>
      <c r="J146" s="135"/>
      <c r="K146" s="135"/>
    </row>
    <row r="147" spans="1:11" s="130" customFormat="1" ht="24.75" customHeight="1">
      <c r="A147" s="140"/>
      <c r="F147" s="138"/>
      <c r="G147" s="138"/>
      <c r="K147" s="141"/>
    </row>
    <row r="148" spans="1:12" ht="27" customHeight="1">
      <c r="A148" s="688" t="s">
        <v>674</v>
      </c>
      <c r="B148" s="688"/>
      <c r="C148" s="135"/>
      <c r="D148" s="688"/>
      <c r="E148" s="688"/>
      <c r="F148" s="688"/>
      <c r="G148" s="688"/>
      <c r="H148" s="688"/>
      <c r="I148" s="688"/>
      <c r="J148" s="689"/>
      <c r="K148" s="690"/>
      <c r="L148" s="135" t="s">
        <v>490</v>
      </c>
    </row>
    <row r="149" spans="1:12" ht="27" customHeight="1">
      <c r="A149" s="135"/>
      <c r="B149" s="135"/>
      <c r="C149" s="135"/>
      <c r="D149" s="135"/>
      <c r="E149" s="135"/>
      <c r="F149" s="135"/>
      <c r="G149" s="135"/>
      <c r="H149" s="375"/>
      <c r="I149" s="135"/>
      <c r="J149" s="135"/>
      <c r="K149" s="135"/>
      <c r="L149" s="135" t="s">
        <v>490</v>
      </c>
    </row>
    <row r="150" ht="24.75" customHeight="1"/>
    <row r="151" ht="24.75" customHeight="1"/>
    <row r="159" spans="1:12" s="145" customFormat="1" ht="27" customHeight="1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1:12" s="145" customFormat="1" ht="27" customHeight="1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1:10" s="130" customFormat="1" ht="27" customHeight="1">
      <c r="A161" s="140"/>
      <c r="B161" s="146"/>
      <c r="D161" s="147"/>
      <c r="F161" s="138"/>
      <c r="G161" s="138"/>
      <c r="J161" s="141"/>
    </row>
    <row r="162" spans="1:10" s="130" customFormat="1" ht="27" customHeight="1">
      <c r="A162" s="140"/>
      <c r="B162" s="146"/>
      <c r="C162" s="148"/>
      <c r="D162" s="147"/>
      <c r="F162" s="138"/>
      <c r="G162" s="138"/>
      <c r="J162" s="141"/>
    </row>
  </sheetData>
  <sheetProtection/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5" r:id="rId1"/>
  <rowBreaks count="3" manualBreakCount="3">
    <brk id="37" max="255" man="1"/>
    <brk id="74" max="255" man="1"/>
    <brk id="11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3"/>
  <sheetViews>
    <sheetView zoomScaleSheetLayoutView="90" workbookViewId="0" topLeftCell="A278">
      <selection activeCell="A283" sqref="A283"/>
    </sheetView>
  </sheetViews>
  <sheetFormatPr defaultColWidth="9.140625" defaultRowHeight="24" customHeight="1"/>
  <cols>
    <col min="1" max="1" width="6.00390625" style="7" customWidth="1"/>
    <col min="2" max="2" width="11.57421875" style="7" customWidth="1"/>
    <col min="3" max="3" width="12.140625" style="7" customWidth="1"/>
    <col min="4" max="4" width="19.140625" style="7" customWidth="1"/>
    <col min="5" max="5" width="1.421875" style="7" customWidth="1"/>
    <col min="6" max="6" width="19.140625" style="100" customWidth="1"/>
    <col min="7" max="7" width="1.7109375" style="7" customWidth="1"/>
    <col min="8" max="8" width="19.140625" style="7" customWidth="1"/>
    <col min="9" max="9" width="1.421875" style="7" customWidth="1"/>
    <col min="10" max="10" width="19.140625" style="7" customWidth="1"/>
    <col min="11" max="11" width="10.00390625" style="7" customWidth="1"/>
    <col min="12" max="12" width="2.8515625" style="7" customWidth="1"/>
    <col min="13" max="13" width="10.7109375" style="7" bestFit="1" customWidth="1"/>
    <col min="14" max="16384" width="9.140625" style="7" customWidth="1"/>
  </cols>
  <sheetData>
    <row r="1" spans="1:10" ht="24.75" customHeight="1">
      <c r="A1" s="549" t="s">
        <v>190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8"/>
      <c r="B2" s="6"/>
      <c r="C2" s="6"/>
      <c r="D2" s="6"/>
      <c r="E2" s="6"/>
      <c r="F2" s="9"/>
      <c r="G2" s="6"/>
      <c r="H2" s="6"/>
      <c r="I2" s="6"/>
      <c r="J2" s="10"/>
    </row>
    <row r="3" spans="1:10" ht="24.75" customHeight="1">
      <c r="A3" s="11" t="s">
        <v>181</v>
      </c>
      <c r="B3" s="6"/>
      <c r="C3" s="6"/>
      <c r="D3" s="6"/>
      <c r="E3" s="6"/>
      <c r="F3" s="9"/>
      <c r="G3" s="6"/>
      <c r="H3" s="6"/>
      <c r="I3" s="6"/>
      <c r="J3" s="10"/>
    </row>
    <row r="4" spans="1:10" ht="24.75" customHeight="1">
      <c r="A4" s="11"/>
      <c r="B4" s="6"/>
      <c r="C4" s="6"/>
      <c r="D4" s="6"/>
      <c r="E4" s="6"/>
      <c r="F4" s="9"/>
      <c r="G4" s="6"/>
      <c r="H4" s="6"/>
      <c r="I4" s="6"/>
      <c r="J4" s="12" t="s">
        <v>862</v>
      </c>
    </row>
    <row r="5" spans="1:10" ht="24.75" customHeight="1">
      <c r="A5" s="8"/>
      <c r="B5" s="6"/>
      <c r="C5" s="6"/>
      <c r="D5" s="6"/>
      <c r="E5" s="6"/>
      <c r="F5" s="13"/>
      <c r="G5" s="14"/>
      <c r="H5" s="13"/>
      <c r="I5" s="14"/>
      <c r="J5" s="15" t="s">
        <v>743</v>
      </c>
    </row>
    <row r="6" spans="1:10" ht="24.75" customHeight="1">
      <c r="A6" s="8"/>
      <c r="B6" s="8" t="s">
        <v>744</v>
      </c>
      <c r="C6" s="6"/>
      <c r="D6" s="6"/>
      <c r="E6" s="6"/>
      <c r="F6" s="13"/>
      <c r="G6" s="14"/>
      <c r="H6" s="13"/>
      <c r="I6" s="14"/>
      <c r="J6" s="13"/>
    </row>
    <row r="7" spans="1:10" ht="24.75" customHeight="1">
      <c r="A7" s="16"/>
      <c r="B7" s="466" t="s">
        <v>231</v>
      </c>
      <c r="C7" s="17"/>
      <c r="D7" s="17"/>
      <c r="E7" s="17"/>
      <c r="F7" s="18"/>
      <c r="G7" s="19"/>
      <c r="H7" s="18"/>
      <c r="I7" s="20"/>
      <c r="J7" s="18">
        <v>30415405.22</v>
      </c>
    </row>
    <row r="8" spans="1:10" ht="24.75" customHeight="1">
      <c r="A8" s="16"/>
      <c r="B8" s="16" t="s">
        <v>745</v>
      </c>
      <c r="C8" s="17"/>
      <c r="D8" s="17"/>
      <c r="E8" s="17"/>
      <c r="F8" s="18"/>
      <c r="G8" s="19"/>
      <c r="H8" s="18"/>
      <c r="I8" s="20"/>
      <c r="J8" s="18">
        <v>5351.42</v>
      </c>
    </row>
    <row r="9" spans="1:10" ht="24.75" customHeight="1">
      <c r="A9" s="16"/>
      <c r="B9" s="466" t="s">
        <v>14</v>
      </c>
      <c r="C9" s="17"/>
      <c r="D9" s="17"/>
      <c r="E9" s="17"/>
      <c r="F9" s="20"/>
      <c r="G9" s="20"/>
      <c r="H9" s="20"/>
      <c r="I9" s="20"/>
      <c r="J9" s="604">
        <f>SUM(J7:J8)</f>
        <v>30420756.64</v>
      </c>
    </row>
    <row r="10" spans="1:10" ht="24.75" customHeight="1">
      <c r="A10" s="16"/>
      <c r="B10" s="16" t="s">
        <v>746</v>
      </c>
      <c r="C10" s="17"/>
      <c r="D10" s="17"/>
      <c r="E10" s="17"/>
      <c r="F10" s="20"/>
      <c r="G10" s="20"/>
      <c r="H10" s="20"/>
      <c r="I10" s="20"/>
      <c r="J10" s="20"/>
    </row>
    <row r="11" spans="1:10" ht="24.75" customHeight="1">
      <c r="A11" s="16" t="s">
        <v>490</v>
      </c>
      <c r="B11" s="466" t="s">
        <v>231</v>
      </c>
      <c r="C11" s="17"/>
      <c r="D11" s="17"/>
      <c r="E11" s="17"/>
      <c r="F11" s="20"/>
      <c r="G11" s="20"/>
      <c r="H11" s="20"/>
      <c r="I11" s="20"/>
      <c r="J11" s="611">
        <v>18098285.23</v>
      </c>
    </row>
    <row r="12" spans="1:10" ht="24.75" customHeight="1">
      <c r="A12" s="16"/>
      <c r="B12" s="16" t="s">
        <v>747</v>
      </c>
      <c r="C12" s="17"/>
      <c r="D12" s="17"/>
      <c r="E12" s="17"/>
      <c r="F12" s="20"/>
      <c r="G12" s="20"/>
      <c r="H12" s="20"/>
      <c r="I12" s="20"/>
      <c r="J12" s="20">
        <v>855418.03</v>
      </c>
    </row>
    <row r="13" spans="1:10" ht="24.75" customHeight="1">
      <c r="A13" s="16"/>
      <c r="B13" s="466" t="s">
        <v>14</v>
      </c>
      <c r="C13" s="17"/>
      <c r="D13" s="17"/>
      <c r="E13" s="17"/>
      <c r="F13" s="20"/>
      <c r="G13" s="20"/>
      <c r="H13" s="20"/>
      <c r="I13" s="20"/>
      <c r="J13" s="604">
        <f>SUM(J11:J12)</f>
        <v>18953703.26</v>
      </c>
    </row>
    <row r="14" spans="1:10" ht="24.75" customHeight="1">
      <c r="A14" s="16"/>
      <c r="B14" s="16" t="s">
        <v>748</v>
      </c>
      <c r="C14" s="17"/>
      <c r="D14" s="17"/>
      <c r="E14" s="17"/>
      <c r="F14" s="20"/>
      <c r="G14" s="20"/>
      <c r="H14" s="20"/>
      <c r="I14" s="20"/>
      <c r="J14" s="20"/>
    </row>
    <row r="15" spans="1:10" ht="24.75" customHeight="1" thickBot="1">
      <c r="A15" s="16"/>
      <c r="B15" s="466" t="s">
        <v>231</v>
      </c>
      <c r="C15" s="17"/>
      <c r="D15" s="17"/>
      <c r="E15" s="17"/>
      <c r="F15" s="20"/>
      <c r="G15" s="20"/>
      <c r="H15" s="20"/>
      <c r="I15" s="20"/>
      <c r="J15" s="605">
        <f>+J7-J11</f>
        <v>12317119.989999998</v>
      </c>
    </row>
    <row r="16" spans="1:10" ht="24.75" customHeight="1" thickBot="1" thickTop="1">
      <c r="A16" s="16"/>
      <c r="B16" s="466" t="s">
        <v>14</v>
      </c>
      <c r="C16" s="17"/>
      <c r="D16" s="17"/>
      <c r="E16" s="17"/>
      <c r="F16" s="20"/>
      <c r="G16" s="20"/>
      <c r="H16" s="20"/>
      <c r="I16" s="20"/>
      <c r="J16" s="605">
        <f>J9-J13</f>
        <v>11467053.379999999</v>
      </c>
    </row>
    <row r="17" spans="1:10" ht="24.75" customHeight="1" thickTop="1">
      <c r="A17" s="16"/>
      <c r="B17" s="466" t="s">
        <v>80</v>
      </c>
      <c r="C17" s="17"/>
      <c r="D17" s="17"/>
      <c r="E17" s="17"/>
      <c r="F17" s="17"/>
      <c r="G17" s="17"/>
      <c r="H17" s="17"/>
      <c r="I17" s="17"/>
      <c r="J17" s="16"/>
    </row>
    <row r="18" spans="1:10" ht="24.75" customHeight="1">
      <c r="A18" s="466" t="s">
        <v>70</v>
      </c>
      <c r="C18" s="17"/>
      <c r="D18" s="17"/>
      <c r="E18" s="17"/>
      <c r="F18" s="17"/>
      <c r="G18" s="17"/>
      <c r="H18" s="17"/>
      <c r="I18" s="17"/>
      <c r="J18" s="16"/>
    </row>
    <row r="19" spans="1:10" ht="24.75" customHeight="1">
      <c r="A19" s="466"/>
      <c r="C19" s="17"/>
      <c r="D19" s="17"/>
      <c r="E19" s="17"/>
      <c r="F19" s="17"/>
      <c r="G19" s="17"/>
      <c r="H19" s="17"/>
      <c r="I19" s="17"/>
      <c r="J19" s="16"/>
    </row>
    <row r="20" spans="1:8" ht="24.75" customHeight="1">
      <c r="A20" s="11" t="s">
        <v>182</v>
      </c>
      <c r="B20" s="467"/>
      <c r="C20" s="467"/>
      <c r="D20" s="467"/>
      <c r="E20" s="467"/>
      <c r="F20" s="589"/>
      <c r="G20" s="467"/>
      <c r="H20" s="590"/>
    </row>
    <row r="21" spans="1:10" ht="24.75" customHeight="1">
      <c r="A21" s="11"/>
      <c r="B21" s="467"/>
      <c r="C21" s="467"/>
      <c r="D21" s="467"/>
      <c r="E21" s="467"/>
      <c r="F21" s="589"/>
      <c r="G21" s="467"/>
      <c r="H21" s="590"/>
      <c r="J21" s="12" t="s">
        <v>862</v>
      </c>
    </row>
    <row r="22" spans="2:10" s="24" customFormat="1" ht="24.75" customHeight="1">
      <c r="B22" s="491"/>
      <c r="C22" s="591"/>
      <c r="D22" s="591"/>
      <c r="E22" s="592"/>
      <c r="F22" s="592"/>
      <c r="G22" s="764" t="s">
        <v>496</v>
      </c>
      <c r="H22" s="764"/>
      <c r="I22" s="764"/>
      <c r="J22" s="764"/>
    </row>
    <row r="23" spans="2:10" s="24" customFormat="1" ht="24.75" customHeight="1">
      <c r="B23" s="491"/>
      <c r="C23" s="591"/>
      <c r="D23" s="591"/>
      <c r="E23" s="592"/>
      <c r="F23" s="592"/>
      <c r="G23" s="467"/>
      <c r="H23" s="763" t="s">
        <v>752</v>
      </c>
      <c r="I23" s="763"/>
      <c r="J23" s="763"/>
    </row>
    <row r="24" spans="1:10" ht="24.75" customHeight="1">
      <c r="A24" s="467"/>
      <c r="B24" s="467"/>
      <c r="C24" s="467"/>
      <c r="D24" s="467"/>
      <c r="E24" s="467"/>
      <c r="F24" s="589"/>
      <c r="G24" s="467"/>
      <c r="H24" s="27" t="s">
        <v>15</v>
      </c>
      <c r="I24" s="28"/>
      <c r="J24" s="27" t="s">
        <v>215</v>
      </c>
    </row>
    <row r="25" spans="2:10" ht="24.75" customHeight="1" hidden="1">
      <c r="B25" s="467" t="s">
        <v>765</v>
      </c>
      <c r="C25" s="467"/>
      <c r="D25" s="467"/>
      <c r="E25" s="467"/>
      <c r="F25" s="589"/>
      <c r="G25" s="467"/>
      <c r="H25" s="593">
        <v>0</v>
      </c>
      <c r="I25" s="29"/>
      <c r="J25" s="593">
        <v>0</v>
      </c>
    </row>
    <row r="26" spans="2:10" ht="24.75" customHeight="1">
      <c r="B26" s="467" t="s">
        <v>766</v>
      </c>
      <c r="C26" s="467"/>
      <c r="D26" s="467"/>
      <c r="E26" s="467"/>
      <c r="F26" s="589"/>
      <c r="G26" s="467"/>
      <c r="H26" s="594">
        <v>500000000</v>
      </c>
      <c r="I26" s="30"/>
      <c r="J26" s="594">
        <v>213400000</v>
      </c>
    </row>
    <row r="27" spans="1:10" ht="24.75" customHeight="1" thickBot="1">
      <c r="A27" s="467"/>
      <c r="C27" s="469" t="s">
        <v>860</v>
      </c>
      <c r="D27" s="467"/>
      <c r="E27" s="467"/>
      <c r="F27" s="589"/>
      <c r="G27" s="467"/>
      <c r="H27" s="595">
        <f>SUM(H25:H26)</f>
        <v>500000000</v>
      </c>
      <c r="I27" s="30"/>
      <c r="J27" s="595">
        <f>SUM(J25:J26)</f>
        <v>213400000</v>
      </c>
    </row>
    <row r="28" spans="1:6" s="21" customFormat="1" ht="24.75" customHeight="1" thickTop="1">
      <c r="A28" s="469" t="s">
        <v>183</v>
      </c>
      <c r="F28" s="22"/>
    </row>
    <row r="29" spans="2:9" s="21" customFormat="1" ht="24.75" customHeight="1">
      <c r="B29" s="467" t="s">
        <v>81</v>
      </c>
      <c r="F29" s="22"/>
      <c r="H29" s="22"/>
      <c r="I29" s="22"/>
    </row>
    <row r="30" spans="1:9" s="21" customFormat="1" ht="24.75" customHeight="1">
      <c r="A30" s="467" t="s">
        <v>348</v>
      </c>
      <c r="F30" s="22"/>
      <c r="H30" s="22"/>
      <c r="I30" s="456"/>
    </row>
    <row r="31" spans="1:6" s="21" customFormat="1" ht="24.75" customHeight="1">
      <c r="A31" s="467" t="s">
        <v>184</v>
      </c>
      <c r="F31" s="22"/>
    </row>
    <row r="32" spans="2:9" s="21" customFormat="1" ht="24.75" customHeight="1">
      <c r="B32" s="467" t="s">
        <v>82</v>
      </c>
      <c r="F32" s="22"/>
      <c r="H32" s="22"/>
      <c r="I32" s="22"/>
    </row>
    <row r="33" spans="1:9" s="21" customFormat="1" ht="24.75" customHeight="1">
      <c r="A33" s="467" t="s">
        <v>83</v>
      </c>
      <c r="F33" s="22"/>
      <c r="H33" s="22"/>
      <c r="I33" s="22"/>
    </row>
    <row r="34" spans="1:9" s="21" customFormat="1" ht="24.75" customHeight="1">
      <c r="A34" s="467" t="s">
        <v>84</v>
      </c>
      <c r="F34" s="22"/>
      <c r="H34" s="22"/>
      <c r="I34" s="22"/>
    </row>
    <row r="35" spans="1:9" s="21" customFormat="1" ht="24.75" customHeight="1">
      <c r="A35" s="467" t="s">
        <v>912</v>
      </c>
      <c r="F35" s="22"/>
      <c r="H35" s="22"/>
      <c r="I35" s="22"/>
    </row>
    <row r="36" spans="1:10" ht="24.75" customHeight="1">
      <c r="A36" s="32"/>
      <c r="C36" s="17"/>
      <c r="D36" s="17"/>
      <c r="E36" s="17"/>
      <c r="F36" s="17"/>
      <c r="G36" s="17"/>
      <c r="H36" s="17"/>
      <c r="I36" s="17"/>
      <c r="J36" s="16"/>
    </row>
    <row r="37" spans="1:10" ht="24.75" customHeight="1">
      <c r="A37" s="33"/>
      <c r="C37" s="33"/>
      <c r="D37" s="17"/>
      <c r="E37" s="17"/>
      <c r="F37" s="17"/>
      <c r="G37" s="17"/>
      <c r="H37" s="17"/>
      <c r="I37" s="17"/>
      <c r="J37" s="16"/>
    </row>
    <row r="38" spans="1:12" s="222" customFormat="1" ht="23.25">
      <c r="A38" s="695" t="s">
        <v>116</v>
      </c>
      <c r="B38" s="695"/>
      <c r="C38" s="695"/>
      <c r="D38" s="696"/>
      <c r="E38" s="696"/>
      <c r="F38" s="696"/>
      <c r="G38" s="696"/>
      <c r="H38" s="696"/>
      <c r="I38" s="696"/>
      <c r="J38" s="696"/>
      <c r="K38" s="696"/>
      <c r="L38" s="696"/>
    </row>
    <row r="39" spans="1:12" s="222" customFormat="1" ht="23.25">
      <c r="A39" s="695"/>
      <c r="B39" s="695"/>
      <c r="C39" s="695"/>
      <c r="D39" s="696"/>
      <c r="E39" s="696"/>
      <c r="F39" s="696"/>
      <c r="G39" s="696"/>
      <c r="H39" s="696"/>
      <c r="I39" s="696"/>
      <c r="J39" s="696"/>
      <c r="K39" s="696"/>
      <c r="L39" s="696"/>
    </row>
    <row r="40" spans="1:10" ht="25.5" customHeight="1">
      <c r="A40" s="549" t="s">
        <v>1054</v>
      </c>
      <c r="B40" s="6"/>
      <c r="C40" s="6"/>
      <c r="D40" s="6"/>
      <c r="E40" s="6"/>
      <c r="F40" s="6"/>
      <c r="G40" s="6"/>
      <c r="H40" s="6"/>
      <c r="I40" s="6"/>
      <c r="J40" s="6"/>
    </row>
    <row r="41" spans="6:9" s="21" customFormat="1" ht="25.5" customHeight="1">
      <c r="F41" s="22"/>
      <c r="H41" s="22"/>
      <c r="I41" s="22"/>
    </row>
    <row r="42" spans="1:6" s="21" customFormat="1" ht="25.5" customHeight="1">
      <c r="A42" s="34" t="s">
        <v>185</v>
      </c>
      <c r="B42" s="35"/>
      <c r="C42" s="35"/>
      <c r="D42" s="35"/>
      <c r="E42" s="35"/>
      <c r="F42" s="36"/>
    </row>
    <row r="43" spans="1:10" s="21" customFormat="1" ht="25.5" customHeight="1">
      <c r="A43" s="3" t="s">
        <v>736</v>
      </c>
      <c r="B43" s="35"/>
      <c r="C43" s="35"/>
      <c r="D43" s="35"/>
      <c r="E43" s="35"/>
      <c r="F43" s="36"/>
      <c r="H43" s="23"/>
      <c r="I43" s="7"/>
      <c r="J43" s="12"/>
    </row>
    <row r="44" spans="1:10" ht="25.5" customHeight="1">
      <c r="A44" s="11"/>
      <c r="B44" s="21"/>
      <c r="C44" s="21"/>
      <c r="D44" s="21"/>
      <c r="E44" s="21"/>
      <c r="F44" s="22"/>
      <c r="G44" s="21"/>
      <c r="H44" s="23"/>
      <c r="J44" s="12" t="s">
        <v>862</v>
      </c>
    </row>
    <row r="45" spans="2:10" s="24" customFormat="1" ht="25.5" customHeight="1">
      <c r="B45" s="3"/>
      <c r="C45" s="25"/>
      <c r="D45" s="25"/>
      <c r="E45" s="26"/>
      <c r="F45" s="26"/>
      <c r="G45" s="764" t="s">
        <v>496</v>
      </c>
      <c r="H45" s="764"/>
      <c r="I45" s="764"/>
      <c r="J45" s="764"/>
    </row>
    <row r="46" spans="2:10" s="24" customFormat="1" ht="25.5" customHeight="1">
      <c r="B46" s="3"/>
      <c r="C46" s="25"/>
      <c r="D46" s="25"/>
      <c r="E46" s="26"/>
      <c r="F46" s="26"/>
      <c r="G46" s="21"/>
      <c r="H46" s="763" t="s">
        <v>752</v>
      </c>
      <c r="I46" s="763"/>
      <c r="J46" s="763"/>
    </row>
    <row r="47" spans="1:10" s="21" customFormat="1" ht="25.5" customHeight="1">
      <c r="A47" s="31"/>
      <c r="B47" s="35"/>
      <c r="C47" s="35"/>
      <c r="D47" s="35"/>
      <c r="E47" s="35"/>
      <c r="F47" s="36"/>
      <c r="H47" s="27" t="s">
        <v>15</v>
      </c>
      <c r="I47" s="28"/>
      <c r="J47" s="27" t="s">
        <v>215</v>
      </c>
    </row>
    <row r="48" spans="2:10" s="21" customFormat="1" ht="25.5" customHeight="1">
      <c r="B48" s="31" t="s">
        <v>737</v>
      </c>
      <c r="C48" s="3"/>
      <c r="D48" s="25"/>
      <c r="E48" s="25"/>
      <c r="F48" s="37"/>
      <c r="H48" s="89">
        <v>1149980000</v>
      </c>
      <c r="I48" s="38"/>
      <c r="J48" s="89">
        <v>1333320000</v>
      </c>
    </row>
    <row r="49" spans="2:10" s="21" customFormat="1" ht="25.5" customHeight="1">
      <c r="B49" s="3" t="s">
        <v>767</v>
      </c>
      <c r="C49" s="3"/>
      <c r="D49" s="25"/>
      <c r="E49" s="25"/>
      <c r="F49" s="37"/>
      <c r="H49" s="39">
        <v>-366680000</v>
      </c>
      <c r="I49" s="40"/>
      <c r="J49" s="39">
        <v>-366680000</v>
      </c>
    </row>
    <row r="50" spans="2:10" s="21" customFormat="1" ht="25.5" customHeight="1" thickBot="1">
      <c r="B50" s="31" t="s">
        <v>699</v>
      </c>
      <c r="C50" s="31"/>
      <c r="D50" s="25"/>
      <c r="E50" s="25"/>
      <c r="F50" s="37"/>
      <c r="H50" s="41">
        <f>SUM(H48:H49)</f>
        <v>783300000</v>
      </c>
      <c r="I50" s="38"/>
      <c r="J50" s="41">
        <f>SUM(J48:J49)</f>
        <v>966640000</v>
      </c>
    </row>
    <row r="51" spans="2:10" s="21" customFormat="1" ht="25.5" customHeight="1" thickTop="1">
      <c r="B51" s="31"/>
      <c r="C51" s="31"/>
      <c r="D51" s="25"/>
      <c r="E51" s="25"/>
      <c r="F51" s="37"/>
      <c r="H51" s="42"/>
      <c r="I51" s="38"/>
      <c r="J51" s="42"/>
    </row>
    <row r="52" spans="2:10" s="467" customFormat="1" ht="23.25">
      <c r="B52" s="469" t="s">
        <v>377</v>
      </c>
      <c r="C52" s="469"/>
      <c r="D52" s="614"/>
      <c r="E52" s="614"/>
      <c r="F52" s="615"/>
      <c r="H52" s="616"/>
      <c r="I52" s="617"/>
      <c r="J52" s="616"/>
    </row>
    <row r="53" spans="2:10" s="467" customFormat="1" ht="23.25">
      <c r="B53" s="469" t="s">
        <v>334</v>
      </c>
      <c r="C53" s="469"/>
      <c r="D53" s="614"/>
      <c r="E53" s="614"/>
      <c r="F53" s="615"/>
      <c r="H53" s="616"/>
      <c r="I53" s="617"/>
      <c r="J53" s="616"/>
    </row>
    <row r="54" spans="2:10" s="467" customFormat="1" ht="23.25">
      <c r="B54" s="469" t="s">
        <v>335</v>
      </c>
      <c r="C54" s="469"/>
      <c r="D54" s="614"/>
      <c r="E54" s="614"/>
      <c r="F54" s="615"/>
      <c r="H54" s="616"/>
      <c r="I54" s="617"/>
      <c r="J54" s="616"/>
    </row>
    <row r="55" spans="2:10" s="467" customFormat="1" ht="23.25">
      <c r="B55" s="469" t="s">
        <v>336</v>
      </c>
      <c r="C55" s="469"/>
      <c r="D55" s="614"/>
      <c r="E55" s="614"/>
      <c r="F55" s="615"/>
      <c r="H55" s="616"/>
      <c r="I55" s="617"/>
      <c r="J55" s="616"/>
    </row>
    <row r="56" spans="2:9" s="491" customFormat="1" ht="23.25">
      <c r="B56" s="491" t="s">
        <v>378</v>
      </c>
      <c r="C56" s="618"/>
      <c r="D56" s="618"/>
      <c r="E56" s="618"/>
      <c r="F56" s="619"/>
      <c r="G56" s="618"/>
      <c r="H56" s="618"/>
      <c r="I56" s="618"/>
    </row>
    <row r="57" spans="2:9" s="491" customFormat="1" ht="23.25">
      <c r="B57" s="491" t="s">
        <v>345</v>
      </c>
      <c r="C57" s="618"/>
      <c r="D57" s="618"/>
      <c r="E57" s="618"/>
      <c r="F57" s="619"/>
      <c r="G57" s="618"/>
      <c r="H57" s="618"/>
      <c r="I57" s="618"/>
    </row>
    <row r="58" spans="2:9" s="491" customFormat="1" ht="23.25">
      <c r="B58" s="491" t="s">
        <v>346</v>
      </c>
      <c r="C58" s="618"/>
      <c r="D58" s="618"/>
      <c r="E58" s="618"/>
      <c r="F58" s="619"/>
      <c r="G58" s="618"/>
      <c r="H58" s="618"/>
      <c r="I58" s="618"/>
    </row>
    <row r="59" spans="1:9" s="3" customFormat="1" ht="25.5" customHeight="1">
      <c r="A59" s="3" t="s">
        <v>912</v>
      </c>
      <c r="B59" s="4"/>
      <c r="C59" s="4"/>
      <c r="D59" s="4"/>
      <c r="E59" s="4"/>
      <c r="F59" s="5"/>
      <c r="G59" s="4"/>
      <c r="H59" s="4"/>
      <c r="I59" s="4"/>
    </row>
    <row r="60" spans="1:8" s="45" customFormat="1" ht="25.5" customHeight="1">
      <c r="A60" s="34" t="s">
        <v>186</v>
      </c>
      <c r="B60" s="44"/>
      <c r="C60" s="44"/>
      <c r="D60" s="44"/>
      <c r="E60" s="44"/>
      <c r="F60" s="44"/>
      <c r="G60" s="44"/>
      <c r="H60" s="44"/>
    </row>
    <row r="61" spans="2:11" s="45" customFormat="1" ht="25.5" customHeight="1">
      <c r="B61" s="46" t="s">
        <v>709</v>
      </c>
      <c r="C61" s="47"/>
      <c r="D61" s="47"/>
      <c r="E61" s="47"/>
      <c r="F61" s="48"/>
      <c r="G61" s="47"/>
      <c r="H61" s="47"/>
      <c r="I61" s="47"/>
      <c r="J61" s="48"/>
      <c r="K61" s="47"/>
    </row>
    <row r="62" spans="1:11" s="45" customFormat="1" ht="25.5" customHeight="1">
      <c r="A62" s="47" t="s">
        <v>206</v>
      </c>
      <c r="B62" s="47"/>
      <c r="C62" s="47"/>
      <c r="D62" s="47"/>
      <c r="E62" s="47"/>
      <c r="F62" s="48"/>
      <c r="G62" s="47"/>
      <c r="H62" s="47"/>
      <c r="I62" s="47"/>
      <c r="J62" s="48"/>
      <c r="K62" s="47"/>
    </row>
    <row r="63" spans="2:11" s="45" customFormat="1" ht="25.5" customHeight="1">
      <c r="B63" s="46" t="s">
        <v>681</v>
      </c>
      <c r="C63" s="47"/>
      <c r="D63" s="47"/>
      <c r="E63" s="47"/>
      <c r="F63" s="48"/>
      <c r="G63" s="47"/>
      <c r="H63" s="47"/>
      <c r="I63" s="47"/>
      <c r="J63" s="48"/>
      <c r="K63" s="47"/>
    </row>
    <row r="64" spans="2:8" s="45" customFormat="1" ht="25.5" customHeight="1">
      <c r="B64" s="49"/>
      <c r="C64" s="49"/>
      <c r="H64" s="50" t="s">
        <v>862</v>
      </c>
    </row>
    <row r="65" spans="2:11" s="45" customFormat="1" ht="25.5" customHeight="1">
      <c r="B65" s="49"/>
      <c r="C65" s="49"/>
      <c r="H65" s="51" t="s">
        <v>585</v>
      </c>
      <c r="K65" s="52"/>
    </row>
    <row r="66" spans="2:11" s="45" customFormat="1" ht="25.5" customHeight="1">
      <c r="B66" s="49"/>
      <c r="C66" s="49"/>
      <c r="H66" s="51" t="s">
        <v>586</v>
      </c>
      <c r="K66" s="52"/>
    </row>
    <row r="67" spans="3:11" s="45" customFormat="1" ht="25.5" customHeight="1">
      <c r="C67" s="49"/>
      <c r="G67" s="54"/>
      <c r="H67" s="55" t="s">
        <v>752</v>
      </c>
      <c r="I67" s="54"/>
      <c r="K67" s="52"/>
    </row>
    <row r="68" spans="2:8" s="45" customFormat="1" ht="25.5" customHeight="1">
      <c r="B68" s="49" t="s">
        <v>232</v>
      </c>
      <c r="C68" s="49"/>
      <c r="G68" s="53"/>
      <c r="H68" s="514">
        <v>96356511</v>
      </c>
    </row>
    <row r="69" spans="2:8" s="45" customFormat="1" ht="25.5" customHeight="1">
      <c r="B69" s="49" t="s">
        <v>595</v>
      </c>
      <c r="C69" s="49"/>
      <c r="H69" s="515">
        <f>3374905-84630</f>
        <v>3290275</v>
      </c>
    </row>
    <row r="70" spans="2:8" s="45" customFormat="1" ht="25.5" customHeight="1">
      <c r="B70" s="49" t="s">
        <v>347</v>
      </c>
      <c r="C70" s="49"/>
      <c r="H70" s="515">
        <v>-2366444</v>
      </c>
    </row>
    <row r="71" spans="2:8" s="45" customFormat="1" ht="25.5" customHeight="1" thickBot="1">
      <c r="B71" s="56" t="s">
        <v>16</v>
      </c>
      <c r="C71" s="49"/>
      <c r="H71" s="516">
        <f>SUM(H68:H70)</f>
        <v>97280342</v>
      </c>
    </row>
    <row r="72" spans="2:9" s="45" customFormat="1" ht="25.5" customHeight="1" thickTop="1">
      <c r="B72" s="56"/>
      <c r="H72" s="57"/>
      <c r="I72" s="49"/>
    </row>
    <row r="73" spans="2:9" s="45" customFormat="1" ht="25.5" customHeight="1">
      <c r="B73" s="56"/>
      <c r="H73" s="57"/>
      <c r="I73" s="49"/>
    </row>
    <row r="74" spans="2:9" s="45" customFormat="1" ht="25.5" customHeight="1">
      <c r="B74" s="56"/>
      <c r="H74" s="57"/>
      <c r="I74" s="49"/>
    </row>
    <row r="75" spans="2:9" s="45" customFormat="1" ht="25.5" customHeight="1">
      <c r="B75" s="56"/>
      <c r="H75" s="57"/>
      <c r="I75" s="49"/>
    </row>
    <row r="76" spans="2:9" s="45" customFormat="1" ht="25.5" customHeight="1">
      <c r="B76" s="56"/>
      <c r="H76" s="57"/>
      <c r="I76" s="49"/>
    </row>
    <row r="77" spans="1:12" s="222" customFormat="1" ht="23.25">
      <c r="A77" s="695" t="s">
        <v>116</v>
      </c>
      <c r="B77" s="695"/>
      <c r="C77" s="695"/>
      <c r="D77" s="696"/>
      <c r="E77" s="696"/>
      <c r="F77" s="696"/>
      <c r="G77" s="696"/>
      <c r="H77" s="696"/>
      <c r="I77" s="696"/>
      <c r="J77" s="696"/>
      <c r="K77" s="696"/>
      <c r="L77" s="696"/>
    </row>
    <row r="78" spans="1:12" s="222" customFormat="1" ht="23.25">
      <c r="A78" s="695"/>
      <c r="B78" s="695"/>
      <c r="C78" s="695"/>
      <c r="D78" s="696"/>
      <c r="E78" s="696"/>
      <c r="F78" s="696"/>
      <c r="G78" s="696"/>
      <c r="H78" s="696"/>
      <c r="I78" s="696"/>
      <c r="J78" s="696"/>
      <c r="K78" s="696"/>
      <c r="L78" s="696"/>
    </row>
    <row r="79" spans="1:10" ht="25.5" customHeight="1">
      <c r="A79" s="549" t="s">
        <v>671</v>
      </c>
      <c r="B79" s="6"/>
      <c r="C79" s="6"/>
      <c r="D79" s="6"/>
      <c r="E79" s="6"/>
      <c r="F79" s="6"/>
      <c r="G79" s="6"/>
      <c r="H79" s="6"/>
      <c r="I79" s="6"/>
      <c r="J79" s="6"/>
    </row>
    <row r="80" spans="1:10" ht="25.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25.5" customHeight="1">
      <c r="A81" s="43" t="s">
        <v>187</v>
      </c>
      <c r="B81" s="6"/>
      <c r="C81" s="6"/>
      <c r="D81" s="6"/>
      <c r="E81" s="6"/>
      <c r="F81" s="6"/>
      <c r="G81" s="6"/>
      <c r="H81" s="6"/>
      <c r="I81" s="6"/>
      <c r="J81" s="6"/>
    </row>
    <row r="82" spans="1:10" ht="25.5" customHeight="1">
      <c r="A82" s="43"/>
      <c r="B82" s="58" t="s">
        <v>85</v>
      </c>
      <c r="C82" s="6"/>
      <c r="D82" s="6"/>
      <c r="E82" s="6"/>
      <c r="F82" s="6"/>
      <c r="G82" s="6"/>
      <c r="H82" s="6"/>
      <c r="I82" s="6"/>
      <c r="J82" s="6"/>
    </row>
    <row r="83" spans="1:11" ht="25.5" customHeight="1">
      <c r="A83" s="43"/>
      <c r="B83" s="58"/>
      <c r="C83" s="6"/>
      <c r="D83" s="718"/>
      <c r="E83" s="718"/>
      <c r="F83" s="718"/>
      <c r="G83" s="718"/>
      <c r="H83" s="718"/>
      <c r="I83" s="718"/>
      <c r="J83" s="719" t="s">
        <v>862</v>
      </c>
      <c r="K83" s="685"/>
    </row>
    <row r="84" spans="1:11" ht="25.5" customHeight="1">
      <c r="A84" s="43"/>
      <c r="B84" s="58"/>
      <c r="C84" s="6"/>
      <c r="D84" s="720"/>
      <c r="E84" s="720"/>
      <c r="F84" s="720"/>
      <c r="G84" s="721" t="s">
        <v>9</v>
      </c>
      <c r="H84" s="722"/>
      <c r="I84" s="723"/>
      <c r="J84" s="722"/>
      <c r="K84" s="685"/>
    </row>
    <row r="85" spans="1:11" ht="25.5" customHeight="1">
      <c r="A85" s="43"/>
      <c r="B85" s="58"/>
      <c r="C85" s="6"/>
      <c r="D85" s="724"/>
      <c r="E85" s="725" t="s">
        <v>725</v>
      </c>
      <c r="F85" s="724"/>
      <c r="G85" s="726"/>
      <c r="H85" s="727"/>
      <c r="I85" s="728" t="s">
        <v>10</v>
      </c>
      <c r="J85" s="727"/>
      <c r="K85" s="685"/>
    </row>
    <row r="86" spans="1:11" ht="25.5" customHeight="1">
      <c r="A86" s="43"/>
      <c r="B86" s="58"/>
      <c r="C86" s="6"/>
      <c r="D86" s="729" t="s">
        <v>15</v>
      </c>
      <c r="E86" s="729"/>
      <c r="F86" s="729" t="s">
        <v>11</v>
      </c>
      <c r="G86" s="726"/>
      <c r="H86" s="729" t="s">
        <v>15</v>
      </c>
      <c r="I86" s="729"/>
      <c r="J86" s="729" t="s">
        <v>11</v>
      </c>
      <c r="K86" s="685"/>
    </row>
    <row r="87" spans="1:11" ht="25.5" customHeight="1">
      <c r="A87" s="43"/>
      <c r="B87" s="58" t="s">
        <v>86</v>
      </c>
      <c r="C87" s="6"/>
      <c r="D87" s="515">
        <v>992452.25</v>
      </c>
      <c r="E87" s="730"/>
      <c r="F87" s="515">
        <v>1189851</v>
      </c>
      <c r="G87" s="730"/>
      <c r="H87" s="515">
        <f>1984904.5-84630</f>
        <v>1900274.5</v>
      </c>
      <c r="I87" s="730"/>
      <c r="J87" s="515">
        <v>2379702</v>
      </c>
      <c r="K87" s="685"/>
    </row>
    <row r="88" spans="1:10" ht="25.5" customHeight="1">
      <c r="A88" s="43"/>
      <c r="B88" s="58" t="s">
        <v>87</v>
      </c>
      <c r="C88" s="6"/>
      <c r="D88" s="515">
        <v>695000.25</v>
      </c>
      <c r="E88" s="73"/>
      <c r="F88" s="515">
        <v>868031.25</v>
      </c>
      <c r="G88" s="73"/>
      <c r="H88" s="515">
        <v>1390000.5</v>
      </c>
      <c r="I88" s="73"/>
      <c r="J88" s="515">
        <v>1736062.5</v>
      </c>
    </row>
    <row r="89" spans="1:10" ht="25.5" customHeight="1" thickBot="1">
      <c r="A89" s="43"/>
      <c r="B89" s="58" t="s">
        <v>88</v>
      </c>
      <c r="C89" s="6"/>
      <c r="D89" s="731">
        <f>SUM(D87:D88)</f>
        <v>1687452.5</v>
      </c>
      <c r="E89" s="73"/>
      <c r="F89" s="731">
        <f>SUM(F87:F88)</f>
        <v>2057882.25</v>
      </c>
      <c r="G89" s="73"/>
      <c r="H89" s="731">
        <f>SUM(H87:H88)</f>
        <v>3290275</v>
      </c>
      <c r="I89" s="73"/>
      <c r="J89" s="731">
        <f>SUM(J87:J88)</f>
        <v>4115764.5</v>
      </c>
    </row>
    <row r="90" spans="1:10" ht="9.75" customHeight="1" thickTop="1">
      <c r="A90" s="43"/>
      <c r="B90" s="58"/>
      <c r="C90" s="6"/>
      <c r="D90" s="6"/>
      <c r="E90" s="6"/>
      <c r="F90" s="6"/>
      <c r="G90" s="6"/>
      <c r="H90" s="6"/>
      <c r="I90" s="6"/>
      <c r="J90" s="6"/>
    </row>
    <row r="91" spans="2:11" s="45" customFormat="1" ht="25.5" customHeight="1">
      <c r="B91" s="58" t="s">
        <v>682</v>
      </c>
      <c r="C91" s="49"/>
      <c r="G91" s="49"/>
      <c r="H91" s="49"/>
      <c r="I91" s="59"/>
      <c r="K91" s="49"/>
    </row>
    <row r="92" spans="1:11" s="45" customFormat="1" ht="25.5" customHeight="1">
      <c r="A92" s="58"/>
      <c r="B92" s="49"/>
      <c r="C92" s="49"/>
      <c r="G92" s="49"/>
      <c r="H92" s="60" t="s">
        <v>585</v>
      </c>
      <c r="I92" s="59"/>
      <c r="K92" s="49"/>
    </row>
    <row r="93" spans="1:9" s="45" customFormat="1" ht="25.5" customHeight="1">
      <c r="A93" s="49"/>
      <c r="B93" s="49"/>
      <c r="C93" s="49"/>
      <c r="G93" s="49"/>
      <c r="H93" s="60" t="s">
        <v>586</v>
      </c>
      <c r="I93" s="61"/>
    </row>
    <row r="94" spans="1:9" s="45" customFormat="1" ht="25.5" customHeight="1">
      <c r="A94" s="49"/>
      <c r="B94" s="49"/>
      <c r="C94" s="49"/>
      <c r="G94" s="62"/>
      <c r="H94" s="63" t="s">
        <v>752</v>
      </c>
      <c r="I94" s="457"/>
    </row>
    <row r="95" spans="1:9" s="45" customFormat="1" ht="25.5" customHeight="1">
      <c r="A95" s="49"/>
      <c r="B95" s="56"/>
      <c r="C95" s="49"/>
      <c r="G95" s="49"/>
      <c r="H95" s="64" t="s">
        <v>934</v>
      </c>
      <c r="I95" s="49"/>
    </row>
    <row r="96" spans="1:9" s="45" customFormat="1" ht="23.25">
      <c r="A96" s="49"/>
      <c r="B96" s="49" t="s">
        <v>596</v>
      </c>
      <c r="C96" s="49"/>
      <c r="G96" s="49"/>
      <c r="H96" s="64">
        <v>3.94</v>
      </c>
      <c r="I96" s="49"/>
    </row>
    <row r="97" spans="1:9" s="45" customFormat="1" ht="25.5" customHeight="1">
      <c r="A97" s="49"/>
      <c r="B97" s="49" t="s">
        <v>597</v>
      </c>
      <c r="C97" s="49"/>
      <c r="G97" s="49"/>
      <c r="H97" s="64">
        <v>6</v>
      </c>
      <c r="I97" s="49"/>
    </row>
    <row r="98" spans="1:9" s="45" customFormat="1" ht="25.5" customHeight="1">
      <c r="A98" s="49"/>
      <c r="B98" s="49" t="s">
        <v>598</v>
      </c>
      <c r="C98" s="49"/>
      <c r="G98" s="49"/>
      <c r="H98" s="64" t="s">
        <v>602</v>
      </c>
      <c r="I98" s="49"/>
    </row>
    <row r="99" spans="1:9" s="45" customFormat="1" ht="25.5" customHeight="1">
      <c r="A99" s="49"/>
      <c r="B99" s="49" t="s">
        <v>170</v>
      </c>
      <c r="C99" s="49"/>
      <c r="G99" s="49"/>
      <c r="H99" s="64" t="s">
        <v>171</v>
      </c>
      <c r="I99" s="49"/>
    </row>
    <row r="100" spans="1:8" s="3" customFormat="1" ht="25.5" customHeight="1">
      <c r="A100" s="21"/>
      <c r="B100" s="65" t="s">
        <v>603</v>
      </c>
      <c r="C100" s="65"/>
      <c r="D100" s="65"/>
      <c r="E100" s="65"/>
      <c r="F100" s="22"/>
      <c r="H100" s="66"/>
    </row>
    <row r="101" spans="1:10" s="21" customFormat="1" ht="25.5" customHeight="1">
      <c r="A101" s="31"/>
      <c r="B101" s="576" t="s">
        <v>172</v>
      </c>
      <c r="C101" s="31"/>
      <c r="D101" s="31"/>
      <c r="E101" s="31"/>
      <c r="F101" s="31"/>
      <c r="G101" s="31"/>
      <c r="H101" s="31"/>
      <c r="I101" s="31"/>
      <c r="J101" s="31"/>
    </row>
    <row r="102" spans="1:10" s="21" customFormat="1" ht="25.5" customHeight="1">
      <c r="A102" s="31"/>
      <c r="B102" s="576"/>
      <c r="C102" s="31"/>
      <c r="D102" s="31"/>
      <c r="E102" s="31"/>
      <c r="F102" s="31"/>
      <c r="G102" s="31"/>
      <c r="H102" s="31"/>
      <c r="I102" s="31"/>
      <c r="J102" s="31"/>
    </row>
    <row r="103" spans="1:10" s="21" customFormat="1" ht="25.5" customHeight="1">
      <c r="A103" s="474" t="s">
        <v>19</v>
      </c>
      <c r="B103" s="576"/>
      <c r="C103" s="31"/>
      <c r="D103" s="31"/>
      <c r="E103" s="31"/>
      <c r="F103" s="31"/>
      <c r="G103" s="31"/>
      <c r="H103" s="31"/>
      <c r="I103" s="31"/>
      <c r="J103" s="31"/>
    </row>
    <row r="104" spans="1:10" s="21" customFormat="1" ht="25.5" customHeight="1">
      <c r="A104" s="664" t="s">
        <v>89</v>
      </c>
      <c r="B104" s="576"/>
      <c r="C104" s="31"/>
      <c r="D104" s="31"/>
      <c r="E104" s="31"/>
      <c r="F104" s="31"/>
      <c r="G104" s="31"/>
      <c r="H104" s="31"/>
      <c r="I104" s="31"/>
      <c r="J104" s="31"/>
    </row>
    <row r="105" spans="1:10" s="21" customFormat="1" ht="25.5" customHeight="1">
      <c r="A105" s="664" t="s">
        <v>90</v>
      </c>
      <c r="B105" s="576"/>
      <c r="C105" s="31"/>
      <c r="D105" s="31"/>
      <c r="E105" s="31"/>
      <c r="F105" s="31"/>
      <c r="G105" s="31"/>
      <c r="H105" s="31"/>
      <c r="I105" s="31"/>
      <c r="J105" s="31"/>
    </row>
    <row r="106" spans="1:10" s="21" customFormat="1" ht="25.5" customHeight="1">
      <c r="A106" s="664" t="s">
        <v>91</v>
      </c>
      <c r="B106" s="576"/>
      <c r="C106" s="31"/>
      <c r="D106" s="31"/>
      <c r="E106" s="31"/>
      <c r="F106" s="31"/>
      <c r="G106" s="31"/>
      <c r="H106" s="31"/>
      <c r="I106" s="31"/>
      <c r="J106" s="31"/>
    </row>
    <row r="107" spans="1:10" s="21" customFormat="1" ht="25.5" customHeight="1">
      <c r="A107" s="664" t="s">
        <v>22</v>
      </c>
      <c r="B107" s="664"/>
      <c r="C107" s="31"/>
      <c r="D107" s="31"/>
      <c r="E107" s="31"/>
      <c r="F107" s="31"/>
      <c r="G107" s="31"/>
      <c r="H107" s="31"/>
      <c r="I107" s="31"/>
      <c r="J107" s="31"/>
    </row>
    <row r="108" spans="1:10" s="21" customFormat="1" ht="25.5" customHeight="1">
      <c r="A108" s="664" t="s">
        <v>20</v>
      </c>
      <c r="B108" s="664"/>
      <c r="C108" s="31"/>
      <c r="D108" s="31"/>
      <c r="E108" s="31"/>
      <c r="F108" s="31"/>
      <c r="G108" s="31"/>
      <c r="H108" s="31"/>
      <c r="I108" s="31"/>
      <c r="J108" s="31"/>
    </row>
    <row r="109" spans="1:10" s="21" customFormat="1" ht="25.5" customHeight="1">
      <c r="A109" s="664" t="s">
        <v>21</v>
      </c>
      <c r="B109" s="664"/>
      <c r="C109" s="31"/>
      <c r="D109" s="31"/>
      <c r="E109" s="31"/>
      <c r="F109" s="31"/>
      <c r="G109" s="31"/>
      <c r="H109" s="31"/>
      <c r="I109" s="31"/>
      <c r="J109" s="31"/>
    </row>
    <row r="110" spans="1:10" s="21" customFormat="1" ht="25.5" customHeight="1">
      <c r="A110" s="31"/>
      <c r="B110" s="576"/>
      <c r="C110" s="31"/>
      <c r="D110" s="31"/>
      <c r="E110" s="31"/>
      <c r="F110" s="31"/>
      <c r="G110" s="31"/>
      <c r="H110" s="31"/>
      <c r="I110" s="31"/>
      <c r="J110" s="31"/>
    </row>
    <row r="111" spans="1:8" s="45" customFormat="1" ht="25.5" customHeight="1">
      <c r="A111" s="67" t="s">
        <v>23</v>
      </c>
      <c r="B111" s="44"/>
      <c r="C111" s="44"/>
      <c r="D111" s="44"/>
      <c r="E111" s="44"/>
      <c r="F111" s="44"/>
      <c r="G111" s="44"/>
      <c r="H111" s="44"/>
    </row>
    <row r="112" spans="1:8" s="45" customFormat="1" ht="25.5" customHeight="1">
      <c r="A112" s="71"/>
      <c r="B112" s="469" t="s">
        <v>18</v>
      </c>
      <c r="C112" s="44"/>
      <c r="D112" s="44"/>
      <c r="E112" s="44"/>
      <c r="F112" s="44"/>
      <c r="G112" s="44"/>
      <c r="H112" s="44"/>
    </row>
    <row r="113" spans="1:8" s="45" customFormat="1" ht="25.5" customHeight="1">
      <c r="A113" s="469" t="s">
        <v>683</v>
      </c>
      <c r="B113" s="31"/>
      <c r="C113" s="44"/>
      <c r="D113" s="44"/>
      <c r="E113" s="44"/>
      <c r="F113" s="44"/>
      <c r="G113" s="44"/>
      <c r="H113" s="44"/>
    </row>
    <row r="114" spans="1:8" s="45" customFormat="1" ht="25.5" customHeight="1">
      <c r="A114" s="469" t="s">
        <v>27</v>
      </c>
      <c r="B114" s="31"/>
      <c r="C114" s="44"/>
      <c r="D114" s="44"/>
      <c r="E114" s="44"/>
      <c r="F114" s="44"/>
      <c r="G114" s="44"/>
      <c r="H114" s="44"/>
    </row>
    <row r="115" spans="1:2" s="45" customFormat="1" ht="25.5" customHeight="1">
      <c r="A115" s="469" t="s">
        <v>110</v>
      </c>
      <c r="B115" s="469"/>
    </row>
    <row r="116" spans="1:2" s="45" customFormat="1" ht="25.5" customHeight="1">
      <c r="A116" s="469" t="s">
        <v>17</v>
      </c>
      <c r="B116" s="31"/>
    </row>
    <row r="117" s="45" customFormat="1" ht="25.5" customHeight="1"/>
    <row r="118" spans="1:10" s="3" customFormat="1" ht="23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2" s="222" customFormat="1" ht="23.25">
      <c r="A119" s="695" t="s">
        <v>116</v>
      </c>
      <c r="B119" s="695"/>
      <c r="C119" s="695"/>
      <c r="D119" s="696"/>
      <c r="E119" s="696"/>
      <c r="F119" s="696"/>
      <c r="G119" s="696"/>
      <c r="H119" s="696"/>
      <c r="I119" s="696"/>
      <c r="J119" s="696"/>
      <c r="K119" s="696"/>
      <c r="L119" s="696"/>
    </row>
    <row r="120" spans="1:12" s="222" customFormat="1" ht="23.25">
      <c r="A120" s="695"/>
      <c r="B120" s="695"/>
      <c r="C120" s="695"/>
      <c r="D120" s="696"/>
      <c r="E120" s="696"/>
      <c r="F120" s="696"/>
      <c r="G120" s="696"/>
      <c r="H120" s="696"/>
      <c r="I120" s="696"/>
      <c r="J120" s="696"/>
      <c r="K120" s="696"/>
      <c r="L120" s="696"/>
    </row>
    <row r="121" spans="1:10" s="3" customFormat="1" ht="24.75" customHeight="1">
      <c r="A121" s="549" t="s">
        <v>672</v>
      </c>
      <c r="B121" s="6"/>
      <c r="C121" s="6"/>
      <c r="D121" s="6"/>
      <c r="E121" s="6"/>
      <c r="F121" s="6"/>
      <c r="G121" s="6"/>
      <c r="H121" s="6"/>
      <c r="I121" s="6"/>
      <c r="J121" s="6"/>
    </row>
    <row r="122" spans="1:10" s="3" customFormat="1" ht="23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s="71" customFormat="1" ht="25.5" customHeight="1">
      <c r="A123" s="67" t="s">
        <v>24</v>
      </c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2:10" s="71" customFormat="1" ht="25.5" customHeight="1">
      <c r="B124" s="469" t="s">
        <v>25</v>
      </c>
      <c r="C124" s="31"/>
      <c r="D124" s="31"/>
      <c r="E124" s="31"/>
      <c r="F124" s="31"/>
      <c r="G124" s="31"/>
      <c r="H124" s="31"/>
      <c r="I124" s="31"/>
      <c r="J124" s="31"/>
    </row>
    <row r="125" spans="1:10" s="71" customFormat="1" ht="25.5" customHeight="1">
      <c r="A125" s="469" t="s">
        <v>199</v>
      </c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s="3" customFormat="1" ht="25.5" customHeight="1">
      <c r="A126" s="469" t="s">
        <v>200</v>
      </c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s="3" customFormat="1" ht="25.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s="3" customFormat="1" ht="24.75" customHeight="1">
      <c r="A128" s="67" t="s">
        <v>26</v>
      </c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2:10" s="3" customFormat="1" ht="24.75" customHeight="1">
      <c r="B129" s="469" t="s">
        <v>28</v>
      </c>
      <c r="C129" s="31"/>
      <c r="D129" s="31"/>
      <c r="E129" s="31"/>
      <c r="F129" s="31"/>
      <c r="G129" s="31"/>
      <c r="H129" s="31"/>
      <c r="I129" s="31"/>
      <c r="J129" s="31"/>
    </row>
    <row r="130" spans="1:10" s="3" customFormat="1" ht="24.75" customHeight="1">
      <c r="A130" s="469" t="s">
        <v>201</v>
      </c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s="3" customFormat="1" ht="24.75" customHeight="1">
      <c r="A131" s="469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s="3" customFormat="1" ht="23.25" customHeight="1">
      <c r="A132" s="72" t="s">
        <v>29</v>
      </c>
      <c r="B132" s="6"/>
      <c r="C132" s="6"/>
      <c r="D132" s="6"/>
      <c r="E132" s="6"/>
      <c r="F132" s="6"/>
      <c r="G132" s="6"/>
      <c r="H132" s="6"/>
      <c r="I132" s="6"/>
      <c r="J132" s="6"/>
    </row>
    <row r="133" spans="1:10" s="3" customFormat="1" ht="23.25" customHeight="1">
      <c r="A133" s="6"/>
      <c r="B133" s="470" t="s">
        <v>30</v>
      </c>
      <c r="C133" s="6"/>
      <c r="D133" s="6"/>
      <c r="E133" s="6"/>
      <c r="F133" s="6"/>
      <c r="G133" s="6"/>
      <c r="H133" s="6"/>
      <c r="I133" s="6"/>
      <c r="J133" s="6"/>
    </row>
    <row r="134" spans="1:10" s="3" customFormat="1" ht="23.25" customHeight="1">
      <c r="A134" s="6"/>
      <c r="B134" s="6"/>
      <c r="C134" s="6"/>
      <c r="D134" s="6"/>
      <c r="E134" s="6"/>
      <c r="F134" s="6"/>
      <c r="G134" s="6"/>
      <c r="H134" s="74"/>
      <c r="J134" s="612" t="s">
        <v>862</v>
      </c>
    </row>
    <row r="135" spans="1:10" s="3" customFormat="1" ht="23.25" customHeight="1">
      <c r="A135" s="6"/>
      <c r="B135" s="6"/>
      <c r="C135" s="6"/>
      <c r="D135" s="6"/>
      <c r="E135" s="6"/>
      <c r="F135" s="6"/>
      <c r="G135" s="6"/>
      <c r="H135" s="34"/>
      <c r="I135" s="75" t="s">
        <v>496</v>
      </c>
      <c r="J135" s="67"/>
    </row>
    <row r="136" spans="1:10" s="3" customFormat="1" ht="23.25" customHeight="1">
      <c r="A136" s="6"/>
      <c r="B136" s="6"/>
      <c r="C136" s="6"/>
      <c r="D136" s="6"/>
      <c r="E136" s="6"/>
      <c r="F136" s="6"/>
      <c r="G136" s="6"/>
      <c r="H136" s="76"/>
      <c r="I136" s="77" t="s">
        <v>10</v>
      </c>
      <c r="J136" s="78"/>
    </row>
    <row r="137" spans="1:10" s="3" customFormat="1" ht="23.25" customHeight="1">
      <c r="A137" s="6"/>
      <c r="B137" s="6"/>
      <c r="C137" s="6"/>
      <c r="D137" s="6"/>
      <c r="E137" s="6"/>
      <c r="F137" s="6"/>
      <c r="G137" s="6"/>
      <c r="H137" s="476" t="s">
        <v>15</v>
      </c>
      <c r="I137" s="477"/>
      <c r="J137" s="476" t="s">
        <v>11</v>
      </c>
    </row>
    <row r="138" spans="1:10" s="3" customFormat="1" ht="23.25" customHeight="1">
      <c r="A138" s="6"/>
      <c r="B138" s="79" t="s">
        <v>665</v>
      </c>
      <c r="C138" s="6"/>
      <c r="D138" s="6"/>
      <c r="E138" s="6"/>
      <c r="F138" s="6"/>
      <c r="G138" s="6"/>
      <c r="H138" s="6"/>
      <c r="I138" s="6"/>
      <c r="J138" s="6"/>
    </row>
    <row r="139" spans="1:10" s="3" customFormat="1" ht="23.25" customHeight="1">
      <c r="A139" s="6"/>
      <c r="B139" s="73" t="s">
        <v>666</v>
      </c>
      <c r="C139" s="6"/>
      <c r="D139" s="6"/>
      <c r="E139" s="6"/>
      <c r="F139" s="6"/>
      <c r="G139" s="6"/>
      <c r="H139" s="526">
        <v>0</v>
      </c>
      <c r="I139" s="80"/>
      <c r="J139" s="526">
        <v>0</v>
      </c>
    </row>
    <row r="140" spans="1:10" s="3" customFormat="1" ht="23.25" customHeight="1">
      <c r="A140" s="6"/>
      <c r="B140" s="79" t="s">
        <v>667</v>
      </c>
      <c r="C140" s="6"/>
      <c r="D140" s="6"/>
      <c r="E140" s="6"/>
      <c r="F140" s="6"/>
      <c r="G140" s="6"/>
      <c r="H140" s="80"/>
      <c r="I140" s="80"/>
      <c r="J140" s="527"/>
    </row>
    <row r="141" spans="1:10" s="3" customFormat="1" ht="23.25" customHeight="1">
      <c r="A141" s="6"/>
      <c r="B141" s="73" t="s">
        <v>668</v>
      </c>
      <c r="C141" s="6"/>
      <c r="D141" s="6"/>
      <c r="E141" s="6"/>
      <c r="F141" s="6"/>
      <c r="G141" s="6"/>
      <c r="H141" s="80"/>
      <c r="I141" s="80"/>
      <c r="J141" s="527"/>
    </row>
    <row r="142" spans="1:10" s="3" customFormat="1" ht="23.25" customHeight="1">
      <c r="A142" s="6"/>
      <c r="B142" s="81" t="s">
        <v>669</v>
      </c>
      <c r="C142" s="6"/>
      <c r="D142" s="6"/>
      <c r="E142" s="6"/>
      <c r="F142" s="6"/>
      <c r="G142" s="6"/>
      <c r="H142" s="736">
        <v>32267978.66</v>
      </c>
      <c r="I142" s="82"/>
      <c r="J142" s="526">
        <v>11500528.43</v>
      </c>
    </row>
    <row r="143" spans="1:10" s="3" customFormat="1" ht="23.25" customHeight="1" thickBot="1">
      <c r="A143" s="6"/>
      <c r="B143" s="73" t="s">
        <v>670</v>
      </c>
      <c r="C143" s="6"/>
      <c r="D143" s="6"/>
      <c r="E143" s="6"/>
      <c r="F143" s="6"/>
      <c r="G143" s="6"/>
      <c r="H143" s="83">
        <f>SUM(H139:H142)</f>
        <v>32267978.66</v>
      </c>
      <c r="I143" s="82"/>
      <c r="J143" s="83">
        <f>SUM(J139:J142)</f>
        <v>11500528.43</v>
      </c>
    </row>
    <row r="144" spans="1:10" s="3" customFormat="1" ht="23.25" customHeight="1" thickTop="1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s="3" customFormat="1" ht="23.25" customHeight="1">
      <c r="A145" s="6"/>
      <c r="B145" s="6"/>
      <c r="C145" s="6"/>
      <c r="D145" s="6"/>
      <c r="E145" s="6"/>
      <c r="F145" s="6"/>
      <c r="G145" s="6"/>
      <c r="H145" s="74"/>
      <c r="J145" s="612" t="s">
        <v>862</v>
      </c>
    </row>
    <row r="146" spans="1:10" s="3" customFormat="1" ht="23.25" customHeight="1">
      <c r="A146" s="6"/>
      <c r="B146" s="6"/>
      <c r="C146" s="6"/>
      <c r="D146" s="6"/>
      <c r="E146" s="6"/>
      <c r="F146" s="6"/>
      <c r="G146" s="6"/>
      <c r="H146" s="34"/>
      <c r="I146" s="84" t="s">
        <v>751</v>
      </c>
      <c r="J146" s="67"/>
    </row>
    <row r="147" spans="1:10" s="3" customFormat="1" ht="23.25" customHeight="1">
      <c r="A147" s="6"/>
      <c r="B147" s="6"/>
      <c r="C147" s="6"/>
      <c r="D147" s="6"/>
      <c r="E147" s="6"/>
      <c r="F147" s="6"/>
      <c r="G147" s="6"/>
      <c r="H147" s="76"/>
      <c r="I147" s="77" t="s">
        <v>10</v>
      </c>
      <c r="J147" s="78"/>
    </row>
    <row r="148" spans="1:10" s="3" customFormat="1" ht="23.25" customHeight="1">
      <c r="A148" s="6"/>
      <c r="B148" s="6"/>
      <c r="C148" s="6"/>
      <c r="D148" s="6"/>
      <c r="E148" s="6"/>
      <c r="F148" s="6"/>
      <c r="G148" s="6"/>
      <c r="H148" s="476" t="s">
        <v>15</v>
      </c>
      <c r="I148" s="477"/>
      <c r="J148" s="476" t="s">
        <v>11</v>
      </c>
    </row>
    <row r="149" spans="1:10" s="3" customFormat="1" ht="23.25" customHeight="1">
      <c r="A149" s="6"/>
      <c r="B149" s="79" t="s">
        <v>665</v>
      </c>
      <c r="C149" s="6"/>
      <c r="D149" s="6"/>
      <c r="E149" s="6"/>
      <c r="F149" s="6"/>
      <c r="G149" s="6"/>
      <c r="H149" s="6"/>
      <c r="I149" s="6"/>
      <c r="J149" s="6"/>
    </row>
    <row r="150" spans="1:10" s="3" customFormat="1" ht="23.25" customHeight="1">
      <c r="A150" s="6"/>
      <c r="B150" s="73" t="s">
        <v>666</v>
      </c>
      <c r="C150" s="6"/>
      <c r="D150" s="6"/>
      <c r="E150" s="6"/>
      <c r="F150" s="6"/>
      <c r="G150" s="6"/>
      <c r="H150" s="526">
        <v>0</v>
      </c>
      <c r="I150" s="80"/>
      <c r="J150" s="526">
        <v>0</v>
      </c>
    </row>
    <row r="151" spans="1:10" s="3" customFormat="1" ht="23.25" customHeight="1">
      <c r="A151" s="6"/>
      <c r="B151" s="79" t="s">
        <v>667</v>
      </c>
      <c r="C151" s="6"/>
      <c r="D151" s="6"/>
      <c r="E151" s="6"/>
      <c r="F151" s="6"/>
      <c r="G151" s="6"/>
      <c r="H151" s="80"/>
      <c r="I151" s="80"/>
      <c r="J151" s="527"/>
    </row>
    <row r="152" spans="1:10" s="3" customFormat="1" ht="23.25" customHeight="1">
      <c r="A152" s="6"/>
      <c r="B152" s="73" t="s">
        <v>668</v>
      </c>
      <c r="C152" s="6"/>
      <c r="D152" s="6"/>
      <c r="E152" s="6"/>
      <c r="F152" s="6"/>
      <c r="G152" s="6"/>
      <c r="H152" s="80"/>
      <c r="I152" s="80"/>
      <c r="J152" s="527"/>
    </row>
    <row r="153" spans="1:10" s="3" customFormat="1" ht="23.25" customHeight="1">
      <c r="A153" s="6"/>
      <c r="B153" s="81" t="s">
        <v>669</v>
      </c>
      <c r="C153" s="6"/>
      <c r="D153" s="6"/>
      <c r="E153" s="6"/>
      <c r="F153" s="6"/>
      <c r="G153" s="6"/>
      <c r="H153" s="736">
        <v>32267978.66</v>
      </c>
      <c r="I153" s="82"/>
      <c r="J153" s="526">
        <v>11500528.43</v>
      </c>
    </row>
    <row r="154" spans="1:10" s="3" customFormat="1" ht="23.25" customHeight="1" thickBot="1">
      <c r="A154" s="6"/>
      <c r="B154" s="73" t="s">
        <v>670</v>
      </c>
      <c r="C154" s="6"/>
      <c r="D154" s="6"/>
      <c r="E154" s="6"/>
      <c r="F154" s="6"/>
      <c r="G154" s="6"/>
      <c r="H154" s="83">
        <f>SUM(H150:H153)</f>
        <v>32267978.66</v>
      </c>
      <c r="I154" s="82"/>
      <c r="J154" s="83">
        <f>SUM(J150:J153)</f>
        <v>11500528.43</v>
      </c>
    </row>
    <row r="155" spans="1:10" s="3" customFormat="1" ht="23.25" customHeight="1" thickTop="1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s="3" customFormat="1" ht="23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s="3" customFormat="1" ht="23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s="3" customFormat="1" ht="23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s="3" customFormat="1" ht="23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2" s="222" customFormat="1" ht="23.25">
      <c r="A160" s="695" t="s">
        <v>116</v>
      </c>
      <c r="B160" s="695"/>
      <c r="C160" s="695"/>
      <c r="D160" s="696"/>
      <c r="E160" s="696"/>
      <c r="F160" s="696"/>
      <c r="G160" s="696"/>
      <c r="H160" s="696"/>
      <c r="I160" s="696"/>
      <c r="J160" s="696"/>
      <c r="K160" s="696"/>
      <c r="L160" s="696"/>
    </row>
    <row r="161" spans="1:12" s="222" customFormat="1" ht="23.25">
      <c r="A161" s="695"/>
      <c r="B161" s="695"/>
      <c r="C161" s="695"/>
      <c r="D161" s="696"/>
      <c r="E161" s="696"/>
      <c r="F161" s="696"/>
      <c r="G161" s="696"/>
      <c r="H161" s="696"/>
      <c r="I161" s="696"/>
      <c r="J161" s="696"/>
      <c r="K161" s="696"/>
      <c r="L161" s="696"/>
    </row>
    <row r="162" spans="1:10" s="3" customFormat="1" ht="23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s="3" customFormat="1" ht="23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s="3" customFormat="1" ht="25.5" customHeight="1">
      <c r="A164" s="21"/>
      <c r="B164" s="21"/>
      <c r="J164" s="4"/>
    </row>
    <row r="165" spans="1:10" s="3" customFormat="1" ht="24.75" customHeight="1">
      <c r="A165" s="549" t="s">
        <v>329</v>
      </c>
      <c r="B165" s="6"/>
      <c r="C165" s="6"/>
      <c r="D165" s="6"/>
      <c r="E165" s="6"/>
      <c r="F165" s="6"/>
      <c r="G165" s="6"/>
      <c r="H165" s="6"/>
      <c r="I165" s="6"/>
      <c r="J165" s="6"/>
    </row>
    <row r="166" spans="1:10" s="3" customFormat="1" ht="24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s="3" customFormat="1" ht="23.25" customHeight="1">
      <c r="A167" s="72" t="s">
        <v>33</v>
      </c>
      <c r="B167" s="85"/>
      <c r="C167" s="31"/>
      <c r="D167" s="31"/>
      <c r="E167" s="31"/>
      <c r="F167" s="31"/>
      <c r="G167" s="31"/>
      <c r="H167" s="31"/>
      <c r="I167" s="31"/>
      <c r="J167" s="31"/>
    </row>
    <row r="168" spans="1:10" s="3" customFormat="1" ht="23.25" customHeight="1">
      <c r="A168" s="85"/>
      <c r="B168" s="85" t="s">
        <v>684</v>
      </c>
      <c r="C168" s="31"/>
      <c r="D168" s="31"/>
      <c r="E168" s="31"/>
      <c r="F168" s="31"/>
      <c r="G168" s="31"/>
      <c r="H168" s="31"/>
      <c r="I168" s="31"/>
      <c r="J168" s="31"/>
    </row>
    <row r="169" spans="1:10" s="3" customFormat="1" ht="23.25" customHeight="1">
      <c r="A169" s="31"/>
      <c r="B169" s="85"/>
      <c r="C169" s="85"/>
      <c r="D169" s="85"/>
      <c r="E169" s="85"/>
      <c r="F169" s="74"/>
      <c r="G169" s="85"/>
      <c r="H169" s="74"/>
      <c r="J169" s="612" t="s">
        <v>862</v>
      </c>
    </row>
    <row r="170" spans="1:10" s="3" customFormat="1" ht="23.25" customHeight="1">
      <c r="A170" s="31"/>
      <c r="B170" s="85"/>
      <c r="C170" s="85"/>
      <c r="D170" s="34"/>
      <c r="E170" s="75" t="s">
        <v>496</v>
      </c>
      <c r="F170" s="67"/>
      <c r="G170" s="72"/>
      <c r="H170" s="34"/>
      <c r="I170" s="75" t="s">
        <v>496</v>
      </c>
      <c r="J170" s="67"/>
    </row>
    <row r="171" spans="1:10" s="3" customFormat="1" ht="23.25" customHeight="1">
      <c r="A171" s="31"/>
      <c r="B171" s="85"/>
      <c r="C171" s="85"/>
      <c r="D171" s="34"/>
      <c r="E171" s="84" t="s">
        <v>752</v>
      </c>
      <c r="F171" s="67"/>
      <c r="G171" s="86"/>
      <c r="H171" s="34"/>
      <c r="I171" s="84" t="s">
        <v>752</v>
      </c>
      <c r="J171" s="67"/>
    </row>
    <row r="172" spans="1:11" ht="23.25" customHeight="1">
      <c r="A172" s="31"/>
      <c r="B172" s="85"/>
      <c r="C172" s="85"/>
      <c r="D172" s="76"/>
      <c r="E172" s="475" t="s">
        <v>725</v>
      </c>
      <c r="F172" s="78"/>
      <c r="G172" s="86"/>
      <c r="H172" s="76"/>
      <c r="I172" s="475" t="s">
        <v>10</v>
      </c>
      <c r="J172" s="78"/>
      <c r="K172" s="3"/>
    </row>
    <row r="173" spans="1:10" s="3" customFormat="1" ht="23.25" customHeight="1">
      <c r="A173" s="31"/>
      <c r="B173" s="85"/>
      <c r="C173" s="85"/>
      <c r="D173" s="665" t="s">
        <v>15</v>
      </c>
      <c r="E173" s="666"/>
      <c r="F173" s="665" t="s">
        <v>11</v>
      </c>
      <c r="G173" s="52"/>
      <c r="H173" s="665" t="s">
        <v>15</v>
      </c>
      <c r="I173" s="666"/>
      <c r="J173" s="665" t="s">
        <v>11</v>
      </c>
    </row>
    <row r="174" spans="1:10" s="3" customFormat="1" ht="23.25" customHeight="1">
      <c r="A174" s="85" t="s">
        <v>733</v>
      </c>
      <c r="B174" s="85"/>
      <c r="D174" s="478">
        <v>358624048.44</v>
      </c>
      <c r="E174" s="667"/>
      <c r="F174" s="478">
        <v>390100646.38</v>
      </c>
      <c r="G174" s="668"/>
      <c r="H174" s="478">
        <v>704612524.71</v>
      </c>
      <c r="I174" s="667"/>
      <c r="J174" s="478">
        <v>737588848.89</v>
      </c>
    </row>
    <row r="175" spans="1:10" s="3" customFormat="1" ht="23.25" customHeight="1">
      <c r="A175" s="85" t="s">
        <v>449</v>
      </c>
      <c r="B175" s="85"/>
      <c r="D175" s="478">
        <v>91977099.08</v>
      </c>
      <c r="E175" s="667"/>
      <c r="F175" s="478">
        <v>120533115.92</v>
      </c>
      <c r="G175" s="668"/>
      <c r="H175" s="478">
        <v>183043801.25</v>
      </c>
      <c r="I175" s="667"/>
      <c r="J175" s="478">
        <v>244098500.87</v>
      </c>
    </row>
    <row r="176" spans="1:10" s="3" customFormat="1" ht="23.25" customHeight="1">
      <c r="A176" s="85" t="s">
        <v>793</v>
      </c>
      <c r="B176" s="85"/>
      <c r="D176" s="478">
        <v>17387555.42</v>
      </c>
      <c r="E176" s="667"/>
      <c r="F176" s="478">
        <v>18691113.87</v>
      </c>
      <c r="G176" s="668"/>
      <c r="H176" s="478">
        <v>33984010.64</v>
      </c>
      <c r="I176" s="667"/>
      <c r="J176" s="478">
        <v>34676377.15</v>
      </c>
    </row>
    <row r="177" spans="1:10" s="3" customFormat="1" ht="23.25" customHeight="1">
      <c r="A177" s="85" t="s">
        <v>731</v>
      </c>
      <c r="B177" s="85"/>
      <c r="D177" s="478">
        <v>38422275.43</v>
      </c>
      <c r="E177" s="667"/>
      <c r="F177" s="478">
        <v>36604049.7</v>
      </c>
      <c r="G177" s="668"/>
      <c r="H177" s="478">
        <v>38775746.92</v>
      </c>
      <c r="I177" s="667"/>
      <c r="J177" s="478">
        <v>36909102.7</v>
      </c>
    </row>
    <row r="178" spans="1:10" s="3" customFormat="1" ht="23.25" customHeight="1">
      <c r="A178" s="85" t="s">
        <v>794</v>
      </c>
      <c r="B178" s="85"/>
      <c r="D178" s="478">
        <v>14601247.38</v>
      </c>
      <c r="E178" s="667"/>
      <c r="F178" s="478">
        <v>14094637.55</v>
      </c>
      <c r="G178" s="668"/>
      <c r="H178" s="478">
        <v>29736040.35</v>
      </c>
      <c r="I178" s="667"/>
      <c r="J178" s="478">
        <v>30724446.66</v>
      </c>
    </row>
    <row r="179" spans="1:10" s="3" customFormat="1" ht="23.25" customHeight="1">
      <c r="A179" s="85" t="s">
        <v>734</v>
      </c>
      <c r="B179" s="85"/>
      <c r="D179" s="478">
        <v>43770419.52</v>
      </c>
      <c r="E179" s="667"/>
      <c r="F179" s="478">
        <v>32221387.68</v>
      </c>
      <c r="G179" s="668"/>
      <c r="H179" s="478">
        <v>78200244.363</v>
      </c>
      <c r="I179" s="667"/>
      <c r="J179" s="478">
        <v>64913222.83</v>
      </c>
    </row>
    <row r="180" spans="1:10" s="3" customFormat="1" ht="23.25" customHeight="1">
      <c r="A180" s="85" t="s">
        <v>735</v>
      </c>
      <c r="B180" s="85"/>
      <c r="D180" s="478">
        <v>42679890.05</v>
      </c>
      <c r="E180" s="667"/>
      <c r="F180" s="478">
        <v>36873481.58</v>
      </c>
      <c r="G180" s="668"/>
      <c r="H180" s="478">
        <v>84710074.07</v>
      </c>
      <c r="I180" s="667"/>
      <c r="J180" s="478">
        <v>70592356.36</v>
      </c>
    </row>
    <row r="181" spans="1:10" s="3" customFormat="1" ht="23.25" customHeight="1">
      <c r="A181" s="85" t="s">
        <v>31</v>
      </c>
      <c r="B181" s="85"/>
      <c r="D181" s="478"/>
      <c r="E181" s="667"/>
      <c r="F181" s="478"/>
      <c r="G181" s="668"/>
      <c r="H181" s="478"/>
      <c r="I181" s="667"/>
      <c r="J181" s="478"/>
    </row>
    <row r="182" spans="1:10" s="3" customFormat="1" ht="23.25" customHeight="1">
      <c r="A182" s="85"/>
      <c r="B182" s="85" t="s">
        <v>32</v>
      </c>
      <c r="D182" s="478">
        <v>12942739.05</v>
      </c>
      <c r="E182" s="667"/>
      <c r="F182" s="478">
        <v>11862316.08</v>
      </c>
      <c r="G182" s="668"/>
      <c r="H182" s="478">
        <v>23874775.23</v>
      </c>
      <c r="I182" s="667"/>
      <c r="J182" s="478">
        <v>22432301.15</v>
      </c>
    </row>
    <row r="183" spans="1:10" s="3" customFormat="1" ht="23.25" customHeight="1">
      <c r="A183" s="85" t="s">
        <v>92</v>
      </c>
      <c r="B183" s="85"/>
      <c r="D183" s="478">
        <v>12859369</v>
      </c>
      <c r="E183" s="667"/>
      <c r="F183" s="478">
        <v>15703876</v>
      </c>
      <c r="G183" s="668"/>
      <c r="H183" s="478">
        <v>32799649</v>
      </c>
      <c r="I183" s="667"/>
      <c r="J183" s="478">
        <v>28672168</v>
      </c>
    </row>
    <row r="184" spans="1:10" s="3" customFormat="1" ht="23.25" customHeight="1">
      <c r="A184" s="85" t="s">
        <v>93</v>
      </c>
      <c r="B184" s="85"/>
      <c r="D184" s="478">
        <v>1378000</v>
      </c>
      <c r="E184" s="667"/>
      <c r="F184" s="478">
        <v>1288000</v>
      </c>
      <c r="G184" s="668"/>
      <c r="H184" s="478">
        <v>2716000</v>
      </c>
      <c r="I184" s="667"/>
      <c r="J184" s="478">
        <v>2566000</v>
      </c>
    </row>
    <row r="185" spans="1:10" s="3" customFormat="1" ht="23.25" customHeight="1">
      <c r="A185" s="85"/>
      <c r="B185" s="85"/>
      <c r="D185" s="478"/>
      <c r="E185" s="667"/>
      <c r="F185" s="478"/>
      <c r="G185" s="668"/>
      <c r="H185" s="478"/>
      <c r="I185" s="667"/>
      <c r="J185" s="478"/>
    </row>
    <row r="186" spans="1:10" s="92" customFormat="1" ht="24.75" customHeight="1">
      <c r="A186" s="91" t="s">
        <v>34</v>
      </c>
      <c r="C186" s="93"/>
      <c r="D186" s="94"/>
      <c r="E186" s="90"/>
      <c r="F186" s="94"/>
      <c r="G186" s="95"/>
      <c r="H186" s="87"/>
      <c r="I186" s="96"/>
      <c r="J186" s="97"/>
    </row>
    <row r="187" spans="2:10" s="92" customFormat="1" ht="24.75" customHeight="1">
      <c r="B187" s="98" t="s">
        <v>685</v>
      </c>
      <c r="C187" s="93"/>
      <c r="F187" s="3"/>
      <c r="G187" s="93"/>
      <c r="H187" s="88"/>
      <c r="J187" s="3"/>
    </row>
    <row r="188" spans="1:10" s="92" customFormat="1" ht="24.75" customHeight="1">
      <c r="A188" s="92" t="s">
        <v>788</v>
      </c>
      <c r="C188" s="93"/>
      <c r="F188" s="3"/>
      <c r="G188" s="93"/>
      <c r="H188" s="87"/>
      <c r="J188" s="3"/>
    </row>
    <row r="189" spans="3:10" s="92" customFormat="1" ht="23.25">
      <c r="C189" s="93"/>
      <c r="F189" s="3"/>
      <c r="G189" s="93"/>
      <c r="H189" s="87"/>
      <c r="J189" s="3"/>
    </row>
    <row r="190" spans="1:10" s="92" customFormat="1" ht="24.75" customHeight="1">
      <c r="A190" s="91" t="s">
        <v>35</v>
      </c>
      <c r="C190" s="93"/>
      <c r="F190" s="3"/>
      <c r="G190" s="93"/>
      <c r="H190" s="99"/>
      <c r="J190" s="3"/>
    </row>
    <row r="191" spans="2:10" s="92" customFormat="1" ht="24.75" customHeight="1">
      <c r="B191" s="98" t="s">
        <v>686</v>
      </c>
      <c r="C191" s="93"/>
      <c r="F191" s="3"/>
      <c r="G191" s="93"/>
      <c r="H191" s="99"/>
      <c r="J191" s="3"/>
    </row>
    <row r="192" spans="1:10" s="92" customFormat="1" ht="24.75" customHeight="1">
      <c r="A192" s="92" t="s">
        <v>789</v>
      </c>
      <c r="C192" s="93"/>
      <c r="F192" s="3"/>
      <c r="G192" s="93"/>
      <c r="H192" s="3"/>
      <c r="J192" s="3"/>
    </row>
    <row r="194" spans="1:8" s="68" customFormat="1" ht="24.75" customHeight="1">
      <c r="A194" s="101" t="s">
        <v>36</v>
      </c>
      <c r="B194" s="102"/>
      <c r="C194" s="102"/>
      <c r="D194" s="102"/>
      <c r="E194" s="102"/>
      <c r="F194" s="102"/>
      <c r="G194" s="102"/>
      <c r="H194" s="103"/>
    </row>
    <row r="195" spans="1:8" s="104" customFormat="1" ht="24.75" customHeight="1">
      <c r="A195" s="102" t="s">
        <v>768</v>
      </c>
      <c r="B195" s="102" t="s">
        <v>687</v>
      </c>
      <c r="D195" s="105"/>
      <c r="E195" s="105"/>
      <c r="F195" s="105"/>
      <c r="G195" s="105"/>
      <c r="H195" s="105"/>
    </row>
    <row r="196" spans="1:8" s="104" customFormat="1" ht="24.75" customHeight="1">
      <c r="A196" s="102" t="s">
        <v>781</v>
      </c>
      <c r="B196" s="105"/>
      <c r="C196" s="105"/>
      <c r="D196" s="105"/>
      <c r="E196" s="105"/>
      <c r="F196" s="105"/>
      <c r="G196" s="105"/>
      <c r="H196" s="105"/>
    </row>
    <row r="198" spans="1:10" s="3" customFormat="1" ht="23.25">
      <c r="A198" s="11" t="s">
        <v>37</v>
      </c>
      <c r="B198" s="21"/>
      <c r="C198" s="21"/>
      <c r="D198" s="21"/>
      <c r="E198" s="21"/>
      <c r="F198" s="22"/>
      <c r="G198" s="21"/>
      <c r="H198" s="21"/>
      <c r="I198" s="21"/>
      <c r="J198" s="21"/>
    </row>
    <row r="199" spans="1:10" s="3" customFormat="1" ht="22.5" customHeight="1">
      <c r="A199" s="467" t="s">
        <v>38</v>
      </c>
      <c r="B199" s="21"/>
      <c r="C199" s="21"/>
      <c r="D199" s="21"/>
      <c r="E199" s="21"/>
      <c r="F199" s="22"/>
      <c r="G199" s="21"/>
      <c r="H199" s="21"/>
      <c r="I199" s="21"/>
      <c r="J199" s="21"/>
    </row>
    <row r="200" spans="1:10" s="3" customFormat="1" ht="22.5" customHeight="1">
      <c r="A200" s="467" t="s">
        <v>39</v>
      </c>
      <c r="B200" s="21"/>
      <c r="C200" s="21"/>
      <c r="D200" s="21"/>
      <c r="E200" s="21"/>
      <c r="F200" s="22"/>
      <c r="G200" s="21"/>
      <c r="H200" s="21"/>
      <c r="I200" s="21"/>
      <c r="J200" s="21"/>
    </row>
    <row r="201" spans="1:10" s="3" customFormat="1" ht="22.5" customHeight="1">
      <c r="A201" s="467" t="s">
        <v>40</v>
      </c>
      <c r="B201" s="21"/>
      <c r="C201" s="21"/>
      <c r="D201" s="21"/>
      <c r="E201" s="21"/>
      <c r="F201" s="22"/>
      <c r="G201" s="21"/>
      <c r="H201" s="21"/>
      <c r="I201" s="21"/>
      <c r="J201" s="21"/>
    </row>
    <row r="202" spans="1:10" s="3" customFormat="1" ht="22.5" customHeight="1">
      <c r="A202" s="467" t="s">
        <v>97</v>
      </c>
      <c r="B202" s="21"/>
      <c r="C202" s="21"/>
      <c r="D202" s="21"/>
      <c r="E202" s="21"/>
      <c r="F202" s="22"/>
      <c r="G202" s="21"/>
      <c r="H202" s="21"/>
      <c r="I202" s="21"/>
      <c r="J202" s="21"/>
    </row>
    <row r="203" spans="1:10" s="3" customFormat="1" ht="22.5" customHeight="1">
      <c r="A203" s="467" t="s">
        <v>98</v>
      </c>
      <c r="B203" s="21"/>
      <c r="C203" s="21"/>
      <c r="D203" s="21"/>
      <c r="E203" s="21"/>
      <c r="F203" s="22"/>
      <c r="G203" s="21"/>
      <c r="H203" s="21"/>
      <c r="I203" s="21"/>
      <c r="J203" s="21"/>
    </row>
    <row r="204" spans="1:10" s="3" customFormat="1" ht="22.5" customHeight="1">
      <c r="A204" s="467" t="s">
        <v>99</v>
      </c>
      <c r="B204" s="21"/>
      <c r="C204" s="21"/>
      <c r="D204" s="21"/>
      <c r="E204" s="21"/>
      <c r="F204" s="22"/>
      <c r="G204" s="21"/>
      <c r="H204" s="21"/>
      <c r="I204" s="21"/>
      <c r="J204" s="21"/>
    </row>
    <row r="208" spans="1:12" s="222" customFormat="1" ht="23.25">
      <c r="A208" s="695" t="s">
        <v>116</v>
      </c>
      <c r="B208" s="695"/>
      <c r="C208" s="695"/>
      <c r="D208" s="696"/>
      <c r="E208" s="696"/>
      <c r="F208" s="696"/>
      <c r="G208" s="696"/>
      <c r="H208" s="696"/>
      <c r="I208" s="696"/>
      <c r="J208" s="696"/>
      <c r="K208" s="696"/>
      <c r="L208" s="696"/>
    </row>
    <row r="209" spans="1:12" s="222" customFormat="1" ht="23.25">
      <c r="A209" s="695"/>
      <c r="B209" s="695"/>
      <c r="C209" s="695"/>
      <c r="D209" s="696"/>
      <c r="E209" s="696"/>
      <c r="F209" s="696"/>
      <c r="G209" s="696"/>
      <c r="H209" s="696"/>
      <c r="I209" s="696"/>
      <c r="J209" s="696"/>
      <c r="K209" s="696"/>
      <c r="L209" s="696"/>
    </row>
    <row r="210" spans="1:10" s="3" customFormat="1" ht="24.75" customHeight="1">
      <c r="A210" s="549" t="s">
        <v>118</v>
      </c>
      <c r="B210" s="6"/>
      <c r="C210" s="6"/>
      <c r="D210" s="6"/>
      <c r="E210" s="6"/>
      <c r="F210" s="6"/>
      <c r="G210" s="6"/>
      <c r="H210" s="6"/>
      <c r="I210" s="6"/>
      <c r="J210" s="6"/>
    </row>
    <row r="211" ht="18"/>
    <row r="212" spans="1:10" s="3" customFormat="1" ht="23.25">
      <c r="A212" s="11" t="s">
        <v>41</v>
      </c>
      <c r="B212" s="21"/>
      <c r="C212" s="21"/>
      <c r="D212" s="21"/>
      <c r="E212" s="21"/>
      <c r="F212" s="22"/>
      <c r="G212" s="21"/>
      <c r="H212" s="21"/>
      <c r="I212" s="21"/>
      <c r="J212" s="21"/>
    </row>
    <row r="213" spans="1:6" s="21" customFormat="1" ht="22.5" customHeight="1">
      <c r="A213" s="467" t="s">
        <v>42</v>
      </c>
      <c r="F213" s="22"/>
    </row>
    <row r="214" spans="1:6" s="21" customFormat="1" ht="22.5" customHeight="1">
      <c r="A214" s="467" t="s">
        <v>96</v>
      </c>
      <c r="F214" s="22"/>
    </row>
    <row r="215" spans="1:6" s="21" customFormat="1" ht="22.5" customHeight="1">
      <c r="A215" s="467" t="s">
        <v>43</v>
      </c>
      <c r="F215" s="22"/>
    </row>
    <row r="216" spans="1:6" s="21" customFormat="1" ht="22.5" customHeight="1">
      <c r="A216" s="21" t="s">
        <v>782</v>
      </c>
      <c r="F216" s="22"/>
    </row>
    <row r="217" spans="1:6" s="21" customFormat="1" ht="22.5" customHeight="1">
      <c r="A217" s="21" t="s">
        <v>783</v>
      </c>
      <c r="F217" s="22"/>
    </row>
    <row r="218" spans="1:6" s="21" customFormat="1" ht="22.5" customHeight="1">
      <c r="A218" s="21" t="s">
        <v>784</v>
      </c>
      <c r="F218" s="22"/>
    </row>
    <row r="219" spans="1:6" s="21" customFormat="1" ht="22.5" customHeight="1">
      <c r="A219" s="467" t="s">
        <v>100</v>
      </c>
      <c r="F219" s="22"/>
    </row>
    <row r="220" spans="1:6" s="21" customFormat="1" ht="22.5" customHeight="1">
      <c r="A220" s="467" t="s">
        <v>101</v>
      </c>
      <c r="F220" s="22"/>
    </row>
    <row r="221" spans="1:6" s="21" customFormat="1" ht="23.25">
      <c r="A221" s="467" t="s">
        <v>102</v>
      </c>
      <c r="F221" s="22"/>
    </row>
    <row r="222" spans="1:6" s="21" customFormat="1" ht="22.5" customHeight="1">
      <c r="A222" s="467" t="s">
        <v>103</v>
      </c>
      <c r="F222" s="22"/>
    </row>
    <row r="223" spans="1:6" s="21" customFormat="1" ht="22.5" customHeight="1">
      <c r="A223" s="467" t="s">
        <v>332</v>
      </c>
      <c r="F223" s="22"/>
    </row>
    <row r="224" spans="1:6" s="21" customFormat="1" ht="22.5" customHeight="1">
      <c r="A224" s="467" t="s">
        <v>333</v>
      </c>
      <c r="F224" s="22"/>
    </row>
    <row r="225" spans="1:6" s="21" customFormat="1" ht="22.5" customHeight="1">
      <c r="A225" s="467" t="s">
        <v>1045</v>
      </c>
      <c r="F225" s="22"/>
    </row>
    <row r="226" spans="1:6" s="21" customFormat="1" ht="22.5" customHeight="1">
      <c r="A226" s="467" t="s">
        <v>349</v>
      </c>
      <c r="F226" s="22"/>
    </row>
    <row r="227" spans="1:6" s="21" customFormat="1" ht="23.25">
      <c r="A227" s="21" t="s">
        <v>708</v>
      </c>
      <c r="F227" s="22"/>
    </row>
    <row r="228" spans="1:6" s="21" customFormat="1" ht="22.5" customHeight="1">
      <c r="A228" s="467" t="s">
        <v>44</v>
      </c>
      <c r="F228" s="22"/>
    </row>
    <row r="229" spans="1:6" s="21" customFormat="1" ht="22.5" customHeight="1">
      <c r="A229" s="467" t="s">
        <v>104</v>
      </c>
      <c r="F229" s="22"/>
    </row>
    <row r="230" s="21" customFormat="1" ht="23.25">
      <c r="F230" s="22"/>
    </row>
    <row r="231" spans="1:6" s="21" customFormat="1" ht="22.5" customHeight="1">
      <c r="A231" s="467" t="s">
        <v>45</v>
      </c>
      <c r="F231" s="22"/>
    </row>
    <row r="232" spans="1:6" s="21" customFormat="1" ht="22.5" customHeight="1">
      <c r="A232" s="467" t="s">
        <v>105</v>
      </c>
      <c r="F232" s="22"/>
    </row>
    <row r="233" spans="1:6" s="21" customFormat="1" ht="23.25">
      <c r="A233" s="467"/>
      <c r="F233" s="22"/>
    </row>
    <row r="234" spans="1:10" s="21" customFormat="1" ht="22.5" customHeight="1">
      <c r="A234" s="467" t="s">
        <v>123</v>
      </c>
      <c r="B234" s="467"/>
      <c r="C234" s="467"/>
      <c r="D234" s="467"/>
      <c r="E234" s="467"/>
      <c r="F234" s="589"/>
      <c r="G234" s="467"/>
      <c r="H234" s="467"/>
      <c r="I234" s="467"/>
      <c r="J234" s="467"/>
    </row>
    <row r="235" spans="1:10" s="21" customFormat="1" ht="22.5" customHeight="1">
      <c r="A235" s="467" t="s">
        <v>124</v>
      </c>
      <c r="B235" s="467"/>
      <c r="C235" s="467"/>
      <c r="D235" s="467"/>
      <c r="E235" s="467"/>
      <c r="F235" s="589"/>
      <c r="G235" s="467"/>
      <c r="H235" s="467"/>
      <c r="I235" s="467"/>
      <c r="J235" s="467"/>
    </row>
    <row r="236" spans="1:10" s="21" customFormat="1" ht="23.25">
      <c r="A236" s="467" t="s">
        <v>125</v>
      </c>
      <c r="B236" s="467"/>
      <c r="C236" s="467"/>
      <c r="D236" s="467"/>
      <c r="E236" s="467"/>
      <c r="F236" s="589"/>
      <c r="G236" s="467"/>
      <c r="H236" s="467"/>
      <c r="I236" s="467"/>
      <c r="J236" s="467"/>
    </row>
    <row r="237" spans="1:6" s="21" customFormat="1" ht="23.25">
      <c r="A237" s="467"/>
      <c r="F237" s="22"/>
    </row>
    <row r="238" spans="1:6" s="21" customFormat="1" ht="22.5" customHeight="1">
      <c r="A238" s="467" t="s">
        <v>106</v>
      </c>
      <c r="F238" s="22"/>
    </row>
    <row r="239" spans="1:6" s="21" customFormat="1" ht="22.5" customHeight="1">
      <c r="A239" s="21" t="s">
        <v>497</v>
      </c>
      <c r="F239" s="22"/>
    </row>
    <row r="240" spans="6:10" s="21" customFormat="1" ht="22.5" customHeight="1">
      <c r="F240" s="22"/>
      <c r="H240" s="23"/>
      <c r="I240" s="7"/>
      <c r="J240" s="12" t="s">
        <v>862</v>
      </c>
    </row>
    <row r="241" spans="2:10" s="21" customFormat="1" ht="22.5" customHeight="1">
      <c r="B241" s="11" t="s">
        <v>869</v>
      </c>
      <c r="C241" s="11"/>
      <c r="F241" s="106" t="s">
        <v>468</v>
      </c>
      <c r="H241" s="27" t="s">
        <v>15</v>
      </c>
      <c r="I241" s="28"/>
      <c r="J241" s="27" t="s">
        <v>215</v>
      </c>
    </row>
    <row r="242" spans="2:10" s="21" customFormat="1" ht="23.25">
      <c r="B242" s="21" t="s">
        <v>906</v>
      </c>
      <c r="F242" s="22" t="s">
        <v>829</v>
      </c>
      <c r="H242" s="606">
        <v>63000000</v>
      </c>
      <c r="I242" s="108"/>
      <c r="J242" s="606">
        <v>83000000</v>
      </c>
    </row>
    <row r="243" spans="2:10" s="21" customFormat="1" ht="23.25">
      <c r="B243" s="21" t="s">
        <v>907</v>
      </c>
      <c r="F243" s="22" t="s">
        <v>829</v>
      </c>
      <c r="H243" s="606">
        <v>16000000</v>
      </c>
      <c r="I243" s="108"/>
      <c r="J243" s="606">
        <v>16000000</v>
      </c>
    </row>
    <row r="244" spans="2:10" s="21" customFormat="1" ht="23.25">
      <c r="B244" s="467" t="s">
        <v>235</v>
      </c>
      <c r="F244" s="22"/>
      <c r="H244" s="606"/>
      <c r="I244" s="108"/>
      <c r="J244" s="606"/>
    </row>
    <row r="245" spans="2:10" s="21" customFormat="1" ht="23.25">
      <c r="B245" s="467" t="s">
        <v>236</v>
      </c>
      <c r="F245" s="589" t="s">
        <v>829</v>
      </c>
      <c r="H245" s="606">
        <v>12000000</v>
      </c>
      <c r="I245" s="108"/>
      <c r="J245" s="606">
        <v>12000000</v>
      </c>
    </row>
    <row r="246" spans="2:10" s="21" customFormat="1" ht="23.25">
      <c r="B246" s="21" t="s">
        <v>908</v>
      </c>
      <c r="F246" s="22" t="s">
        <v>829</v>
      </c>
      <c r="H246" s="607">
        <v>5000000</v>
      </c>
      <c r="I246" s="108"/>
      <c r="J246" s="607">
        <v>5000000</v>
      </c>
    </row>
    <row r="247" spans="2:10" s="21" customFormat="1" ht="22.5" customHeight="1">
      <c r="B247" s="22"/>
      <c r="C247" s="31" t="s">
        <v>860</v>
      </c>
      <c r="F247" s="22"/>
      <c r="H247" s="109">
        <f>SUM(H242:H246)</f>
        <v>96000000</v>
      </c>
      <c r="I247" s="108"/>
      <c r="J247" s="109">
        <f>SUM(J242:J246)</f>
        <v>116000000</v>
      </c>
    </row>
    <row r="248" spans="2:10" s="21" customFormat="1" ht="22.5" customHeight="1">
      <c r="B248" s="22"/>
      <c r="C248" s="31"/>
      <c r="F248" s="22"/>
      <c r="H248" s="107"/>
      <c r="I248" s="108"/>
      <c r="J248" s="107"/>
    </row>
    <row r="249" spans="2:10" s="21" customFormat="1" ht="22.5" customHeight="1">
      <c r="B249" s="22"/>
      <c r="C249" s="31"/>
      <c r="F249" s="22"/>
      <c r="H249" s="107"/>
      <c r="I249" s="108"/>
      <c r="J249" s="107"/>
    </row>
    <row r="250" spans="2:10" s="21" customFormat="1" ht="22.5" customHeight="1">
      <c r="B250" s="22"/>
      <c r="C250" s="31"/>
      <c r="F250" s="22"/>
      <c r="H250" s="107"/>
      <c r="I250" s="108"/>
      <c r="J250" s="107"/>
    </row>
    <row r="251" spans="2:10" s="110" customFormat="1" ht="22.5" customHeight="1">
      <c r="B251" s="111"/>
      <c r="C251" s="112"/>
      <c r="F251" s="111"/>
      <c r="H251" s="113"/>
      <c r="I251" s="114"/>
      <c r="J251" s="113"/>
    </row>
    <row r="252" spans="1:12" s="222" customFormat="1" ht="23.25">
      <c r="A252" s="695" t="s">
        <v>116</v>
      </c>
      <c r="B252" s="695"/>
      <c r="C252" s="695"/>
      <c r="D252" s="696"/>
      <c r="E252" s="696"/>
      <c r="F252" s="696"/>
      <c r="G252" s="696"/>
      <c r="H252" s="696"/>
      <c r="I252" s="696"/>
      <c r="J252" s="696"/>
      <c r="K252" s="696"/>
      <c r="L252" s="696"/>
    </row>
    <row r="253" spans="1:12" s="222" customFormat="1" ht="23.25">
      <c r="A253" s="695"/>
      <c r="B253" s="695"/>
      <c r="C253" s="695"/>
      <c r="D253" s="696"/>
      <c r="E253" s="696"/>
      <c r="F253" s="696"/>
      <c r="G253" s="696"/>
      <c r="H253" s="696"/>
      <c r="I253" s="696"/>
      <c r="J253" s="696"/>
      <c r="K253" s="696"/>
      <c r="L253" s="696"/>
    </row>
    <row r="254" spans="1:10" s="3" customFormat="1" ht="27.75" customHeight="1">
      <c r="A254" s="550" t="s">
        <v>330</v>
      </c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s="3" customFormat="1" ht="27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</row>
    <row r="256" spans="1:10" s="3" customFormat="1" ht="27.75" customHeight="1">
      <c r="A256" s="11" t="s">
        <v>41</v>
      </c>
      <c r="B256" s="22"/>
      <c r="C256" s="22"/>
      <c r="D256" s="22"/>
      <c r="E256" s="22"/>
      <c r="F256" s="22"/>
      <c r="G256" s="22"/>
      <c r="H256" s="22"/>
      <c r="I256" s="22"/>
      <c r="J256" s="22"/>
    </row>
    <row r="257" spans="1:10" s="3" customFormat="1" ht="27.75" customHeight="1">
      <c r="A257" s="11"/>
      <c r="B257" s="22"/>
      <c r="C257" s="22"/>
      <c r="D257" s="22"/>
      <c r="E257" s="22"/>
      <c r="F257" s="22"/>
      <c r="G257" s="21"/>
      <c r="H257" s="23"/>
      <c r="I257" s="7"/>
      <c r="J257" s="12" t="s">
        <v>862</v>
      </c>
    </row>
    <row r="258" spans="2:10" s="21" customFormat="1" ht="27.75" customHeight="1">
      <c r="B258" s="11" t="s">
        <v>477</v>
      </c>
      <c r="C258" s="11"/>
      <c r="F258" s="106" t="s">
        <v>468</v>
      </c>
      <c r="H258" s="27" t="s">
        <v>15</v>
      </c>
      <c r="I258" s="28"/>
      <c r="J258" s="27" t="s">
        <v>215</v>
      </c>
    </row>
    <row r="259" spans="1:10" s="21" customFormat="1" ht="27.75" customHeight="1">
      <c r="A259" s="3"/>
      <c r="B259" s="21" t="s">
        <v>476</v>
      </c>
      <c r="D259" s="3"/>
      <c r="E259" s="3"/>
      <c r="F259" s="22" t="s">
        <v>501</v>
      </c>
      <c r="G259" s="3"/>
      <c r="H259" s="606">
        <v>10000000</v>
      </c>
      <c r="I259" s="108"/>
      <c r="J259" s="606">
        <v>10000000</v>
      </c>
    </row>
    <row r="260" spans="1:10" s="21" customFormat="1" ht="27.75" customHeight="1">
      <c r="A260" s="3"/>
      <c r="B260" s="467" t="s">
        <v>481</v>
      </c>
      <c r="D260" s="3"/>
      <c r="E260" s="3"/>
      <c r="F260" s="22" t="s">
        <v>829</v>
      </c>
      <c r="G260" s="3"/>
      <c r="H260" s="606">
        <v>35500000</v>
      </c>
      <c r="I260" s="108"/>
      <c r="J260" s="606">
        <v>35500000</v>
      </c>
    </row>
    <row r="261" spans="1:10" s="21" customFormat="1" ht="27.75" customHeight="1">
      <c r="A261" s="3"/>
      <c r="B261" s="467" t="s">
        <v>237</v>
      </c>
      <c r="D261" s="3"/>
      <c r="E261" s="3"/>
      <c r="F261" s="589" t="s">
        <v>219</v>
      </c>
      <c r="G261" s="3"/>
      <c r="H261" s="107">
        <v>15266970</v>
      </c>
      <c r="I261" s="108"/>
      <c r="J261" s="606">
        <v>9933960</v>
      </c>
    </row>
    <row r="262" spans="1:10" s="3" customFormat="1" ht="27.75" customHeight="1">
      <c r="A262" s="7"/>
      <c r="B262" s="21"/>
      <c r="C262" s="21" t="s">
        <v>860</v>
      </c>
      <c r="D262" s="7"/>
      <c r="E262" s="7"/>
      <c r="F262" s="100"/>
      <c r="G262" s="7"/>
      <c r="H262" s="115">
        <f>SUM(H259:H261)</f>
        <v>60766970</v>
      </c>
      <c r="I262" s="116"/>
      <c r="J262" s="115">
        <f>SUM(J259:J261)</f>
        <v>55433960</v>
      </c>
    </row>
    <row r="263" spans="2:10" ht="27.75" customHeight="1" thickBot="1">
      <c r="B263" s="21" t="s">
        <v>909</v>
      </c>
      <c r="C263" s="21"/>
      <c r="H263" s="117">
        <f>+H247+H262</f>
        <v>156766970</v>
      </c>
      <c r="I263" s="116"/>
      <c r="J263" s="117">
        <f>+J247+J262</f>
        <v>171433960</v>
      </c>
    </row>
    <row r="264" spans="2:10" ht="27.75" customHeight="1" thickTop="1">
      <c r="B264" s="21"/>
      <c r="C264" s="21"/>
      <c r="H264" s="620"/>
      <c r="I264" s="116"/>
      <c r="J264" s="620"/>
    </row>
    <row r="265" spans="2:3" ht="27.75" customHeight="1">
      <c r="B265" s="467" t="s">
        <v>156</v>
      </c>
      <c r="C265" s="21"/>
    </row>
    <row r="266" spans="1:10" ht="27.75" customHeight="1">
      <c r="A266" s="467" t="s">
        <v>157</v>
      </c>
      <c r="B266" s="21"/>
      <c r="C266" s="21"/>
      <c r="D266" s="21"/>
      <c r="E266" s="21"/>
      <c r="F266" s="22"/>
      <c r="G266" s="21"/>
      <c r="H266" s="21"/>
      <c r="I266" s="21"/>
      <c r="J266" s="21"/>
    </row>
    <row r="267" spans="2:3" ht="27.75" customHeight="1">
      <c r="B267" s="21" t="s">
        <v>688</v>
      </c>
      <c r="C267" s="21"/>
    </row>
    <row r="268" spans="1:10" ht="27.75" customHeight="1">
      <c r="A268" s="21" t="s">
        <v>625</v>
      </c>
      <c r="B268" s="21"/>
      <c r="C268" s="21"/>
      <c r="D268" s="21"/>
      <c r="E268" s="21"/>
      <c r="F268" s="22"/>
      <c r="G268" s="21"/>
      <c r="H268" s="21"/>
      <c r="I268" s="21"/>
      <c r="J268" s="21"/>
    </row>
    <row r="269" spans="1:10" ht="27.75" customHeight="1">
      <c r="A269" s="21" t="s">
        <v>790</v>
      </c>
      <c r="B269" s="21"/>
      <c r="C269" s="21"/>
      <c r="D269" s="21"/>
      <c r="E269" s="21"/>
      <c r="F269" s="22"/>
      <c r="G269" s="21"/>
      <c r="H269" s="21"/>
      <c r="I269" s="21"/>
      <c r="J269" s="21"/>
    </row>
    <row r="270" ht="27.75" customHeight="1">
      <c r="B270" s="21" t="s">
        <v>753</v>
      </c>
    </row>
    <row r="271" spans="2:3" ht="27.75" customHeight="1">
      <c r="B271" s="22" t="s">
        <v>879</v>
      </c>
      <c r="C271" s="21" t="s">
        <v>601</v>
      </c>
    </row>
    <row r="272" spans="2:3" ht="27.75" customHeight="1">
      <c r="B272" s="22" t="s">
        <v>758</v>
      </c>
      <c r="C272" s="21" t="s">
        <v>754</v>
      </c>
    </row>
    <row r="273" spans="1:10" s="21" customFormat="1" ht="27.75" customHeight="1">
      <c r="A273" s="7"/>
      <c r="B273" s="22" t="s">
        <v>759</v>
      </c>
      <c r="C273" s="21" t="s">
        <v>755</v>
      </c>
      <c r="D273" s="7"/>
      <c r="E273" s="7"/>
      <c r="F273" s="100"/>
      <c r="G273" s="7"/>
      <c r="H273" s="7"/>
      <c r="I273" s="7"/>
      <c r="J273" s="7"/>
    </row>
    <row r="274" spans="2:3" ht="27.75" customHeight="1">
      <c r="B274" s="22" t="s">
        <v>760</v>
      </c>
      <c r="C274" s="21" t="s">
        <v>756</v>
      </c>
    </row>
    <row r="275" spans="1:10" s="21" customFormat="1" ht="27.75" customHeight="1">
      <c r="A275" s="7"/>
      <c r="B275" s="22" t="s">
        <v>761</v>
      </c>
      <c r="C275" s="21" t="s">
        <v>757</v>
      </c>
      <c r="D275" s="7"/>
      <c r="E275" s="7"/>
      <c r="F275" s="100"/>
      <c r="G275" s="7"/>
      <c r="H275" s="7"/>
      <c r="I275" s="7"/>
      <c r="J275" s="7"/>
    </row>
    <row r="276" spans="1:10" s="21" customFormat="1" ht="27.75" customHeight="1">
      <c r="A276" s="7"/>
      <c r="B276" s="22" t="s">
        <v>821</v>
      </c>
      <c r="C276" s="46" t="s">
        <v>823</v>
      </c>
      <c r="D276" s="7"/>
      <c r="E276" s="7"/>
      <c r="F276" s="100"/>
      <c r="G276" s="7"/>
      <c r="H276" s="7"/>
      <c r="I276" s="7"/>
      <c r="J276" s="7"/>
    </row>
    <row r="277" spans="1:10" s="21" customFormat="1" ht="27.75" customHeight="1">
      <c r="A277" s="7"/>
      <c r="B277" s="22"/>
      <c r="C277" s="46"/>
      <c r="D277" s="7"/>
      <c r="E277" s="7"/>
      <c r="F277" s="100"/>
      <c r="G277" s="7"/>
      <c r="H277" s="7"/>
      <c r="I277" s="7"/>
      <c r="J277" s="7"/>
    </row>
    <row r="278" spans="1:10" s="21" customFormat="1" ht="27.75" customHeight="1">
      <c r="A278" s="7"/>
      <c r="B278" s="22"/>
      <c r="C278" s="46"/>
      <c r="D278" s="7"/>
      <c r="E278" s="7"/>
      <c r="F278" s="100"/>
      <c r="G278" s="7"/>
      <c r="H278" s="7"/>
      <c r="I278" s="7"/>
      <c r="J278" s="7"/>
    </row>
    <row r="279" spans="1:10" s="21" customFormat="1" ht="27.75" customHeight="1">
      <c r="A279" s="7"/>
      <c r="B279" s="22"/>
      <c r="C279" s="46"/>
      <c r="D279" s="7"/>
      <c r="E279" s="7"/>
      <c r="F279" s="100"/>
      <c r="G279" s="7"/>
      <c r="H279" s="7"/>
      <c r="I279" s="7"/>
      <c r="J279" s="7"/>
    </row>
    <row r="280" spans="1:10" s="21" customFormat="1" ht="27.75" customHeight="1">
      <c r="A280" s="7"/>
      <c r="B280" s="22"/>
      <c r="C280" s="46"/>
      <c r="D280" s="7"/>
      <c r="E280" s="7"/>
      <c r="F280" s="100"/>
      <c r="G280" s="7"/>
      <c r="H280" s="7"/>
      <c r="I280" s="7"/>
      <c r="J280" s="7"/>
    </row>
    <row r="281" spans="1:10" s="21" customFormat="1" ht="27.75" customHeight="1">
      <c r="A281" s="7"/>
      <c r="B281" s="22"/>
      <c r="C281" s="46"/>
      <c r="D281" s="7"/>
      <c r="E281" s="7"/>
      <c r="F281" s="100"/>
      <c r="G281" s="7"/>
      <c r="H281" s="7"/>
      <c r="I281" s="7"/>
      <c r="J281" s="7"/>
    </row>
    <row r="282" spans="1:12" s="222" customFormat="1" ht="23.25">
      <c r="A282" s="695" t="s">
        <v>116</v>
      </c>
      <c r="B282" s="695"/>
      <c r="C282" s="695"/>
      <c r="D282" s="696"/>
      <c r="E282" s="696"/>
      <c r="F282" s="696"/>
      <c r="G282" s="696"/>
      <c r="H282" s="696"/>
      <c r="I282" s="696"/>
      <c r="J282" s="696"/>
      <c r="K282" s="696"/>
      <c r="L282" s="696"/>
    </row>
    <row r="283" spans="1:12" s="222" customFormat="1" ht="23.25">
      <c r="A283" s="695"/>
      <c r="B283" s="695"/>
      <c r="C283" s="695"/>
      <c r="D283" s="696"/>
      <c r="E283" s="696"/>
      <c r="F283" s="696"/>
      <c r="G283" s="696"/>
      <c r="H283" s="696"/>
      <c r="I283" s="696"/>
      <c r="J283" s="696"/>
      <c r="K283" s="696"/>
      <c r="L283" s="696"/>
    </row>
    <row r="284" ht="27.75" customHeight="1"/>
  </sheetData>
  <sheetProtection/>
  <mergeCells count="4">
    <mergeCell ref="H46:J46"/>
    <mergeCell ref="G45:J45"/>
    <mergeCell ref="G22:J22"/>
    <mergeCell ref="H23:J23"/>
  </mergeCells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75" r:id="rId1"/>
  <rowBreaks count="6" manualBreakCount="6">
    <brk id="39" max="10" man="1"/>
    <brk id="78" max="255" man="1"/>
    <brk id="120" max="255" man="1"/>
    <brk id="164" max="255" man="1"/>
    <brk id="209" max="10" man="1"/>
    <brk id="25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9"/>
  <sheetViews>
    <sheetView zoomScaleSheetLayoutView="70" zoomScalePageLayoutView="0" workbookViewId="0" topLeftCell="A202">
      <selection activeCell="A209" sqref="A209"/>
    </sheetView>
  </sheetViews>
  <sheetFormatPr defaultColWidth="9.140625" defaultRowHeight="25.5" customHeight="1"/>
  <cols>
    <col min="1" max="1" width="7.57421875" style="45" customWidth="1"/>
    <col min="2" max="2" width="5.8515625" style="45" customWidth="1"/>
    <col min="3" max="3" width="27.140625" style="45" customWidth="1"/>
    <col min="4" max="4" width="17.7109375" style="45" customWidth="1"/>
    <col min="5" max="5" width="1.7109375" style="45" customWidth="1"/>
    <col min="6" max="6" width="17.7109375" style="45" customWidth="1"/>
    <col min="7" max="7" width="1.7109375" style="45" customWidth="1"/>
    <col min="8" max="8" width="17.7109375" style="45" customWidth="1"/>
    <col min="9" max="9" width="1.7109375" style="45" customWidth="1"/>
    <col min="10" max="10" width="19.140625" style="45" customWidth="1"/>
    <col min="11" max="11" width="5.8515625" style="45" customWidth="1"/>
    <col min="12" max="12" width="0.85546875" style="45" customWidth="1"/>
    <col min="13" max="16384" width="9.140625" style="45" customWidth="1"/>
  </cols>
  <sheetData>
    <row r="1" spans="1:11" ht="24.75" customHeight="1">
      <c r="A1" s="765" t="s">
        <v>191</v>
      </c>
      <c r="B1" s="766"/>
      <c r="C1" s="766"/>
      <c r="D1" s="766"/>
      <c r="E1" s="766"/>
      <c r="F1" s="766"/>
      <c r="G1" s="766"/>
      <c r="H1" s="766"/>
      <c r="I1" s="766"/>
      <c r="J1" s="766"/>
      <c r="K1" s="44"/>
    </row>
    <row r="2" spans="1:11" ht="24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24.75" customHeight="1">
      <c r="A3" s="43" t="s">
        <v>47</v>
      </c>
    </row>
    <row r="4" spans="1:2" ht="24.75" customHeight="1">
      <c r="A4" s="45" t="s">
        <v>912</v>
      </c>
      <c r="B4" s="45" t="s">
        <v>689</v>
      </c>
    </row>
    <row r="5" ht="24.75" customHeight="1">
      <c r="A5" s="45" t="s">
        <v>690</v>
      </c>
    </row>
    <row r="6" ht="24.75" customHeight="1">
      <c r="B6" s="468" t="s">
        <v>46</v>
      </c>
    </row>
    <row r="7" spans="1:10" ht="24.75" customHeight="1">
      <c r="A7" s="45" t="s">
        <v>499</v>
      </c>
      <c r="J7" s="176" t="s">
        <v>862</v>
      </c>
    </row>
    <row r="8" spans="2:10" s="177" customFormat="1" ht="24.75" customHeight="1">
      <c r="B8" s="178"/>
      <c r="C8" s="179"/>
      <c r="D8" s="179"/>
      <c r="E8" s="180"/>
      <c r="F8" s="180"/>
      <c r="G8" s="180"/>
      <c r="H8" s="181"/>
      <c r="I8" s="181" t="s">
        <v>496</v>
      </c>
      <c r="J8" s="181"/>
    </row>
    <row r="9" spans="2:11" s="177" customFormat="1" ht="24.75" customHeight="1">
      <c r="B9" s="178"/>
      <c r="C9" s="179"/>
      <c r="D9" s="179"/>
      <c r="E9" s="180"/>
      <c r="F9" s="180"/>
      <c r="G9" s="180"/>
      <c r="H9" s="768" t="s">
        <v>752</v>
      </c>
      <c r="I9" s="768"/>
      <c r="J9" s="768"/>
      <c r="K9" s="179"/>
    </row>
    <row r="10" spans="1:10" ht="24.75" customHeight="1">
      <c r="A10" s="43" t="s">
        <v>913</v>
      </c>
      <c r="H10" s="183" t="s">
        <v>15</v>
      </c>
      <c r="I10" s="182"/>
      <c r="J10" s="183" t="s">
        <v>215</v>
      </c>
    </row>
    <row r="11" spans="2:10" ht="24.75" customHeight="1">
      <c r="B11" s="184" t="s">
        <v>634</v>
      </c>
      <c r="C11" s="184"/>
      <c r="D11" s="184"/>
      <c r="E11" s="184"/>
      <c r="F11" s="184"/>
      <c r="G11" s="184"/>
      <c r="H11" s="150">
        <v>218358205.25</v>
      </c>
      <c r="I11" s="185"/>
      <c r="J11" s="186">
        <v>218973536.53</v>
      </c>
    </row>
    <row r="12" spans="2:10" ht="24.75" customHeight="1">
      <c r="B12" s="184" t="s">
        <v>633</v>
      </c>
      <c r="C12" s="184"/>
      <c r="D12" s="183"/>
      <c r="E12" s="184"/>
      <c r="F12" s="184"/>
      <c r="G12" s="184"/>
      <c r="H12" s="150">
        <v>224604150.92</v>
      </c>
      <c r="I12" s="185"/>
      <c r="J12" s="186">
        <v>173226837.52</v>
      </c>
    </row>
    <row r="13" spans="2:10" ht="24.75" customHeight="1">
      <c r="B13" s="184" t="s">
        <v>599</v>
      </c>
      <c r="C13" s="184"/>
      <c r="D13" s="184"/>
      <c r="E13" s="184"/>
      <c r="F13" s="184"/>
      <c r="G13" s="184"/>
      <c r="H13" s="150">
        <v>64471346.75</v>
      </c>
      <c r="I13" s="185"/>
      <c r="J13" s="517">
        <v>105731141.35</v>
      </c>
    </row>
    <row r="14" spans="2:10" ht="24.75" customHeight="1">
      <c r="B14" s="184"/>
      <c r="C14" s="184"/>
      <c r="D14" s="184"/>
      <c r="E14" s="184"/>
      <c r="F14" s="184"/>
      <c r="G14" s="184"/>
      <c r="H14" s="186"/>
      <c r="I14" s="185"/>
      <c r="J14" s="186"/>
    </row>
    <row r="15" spans="4:11" ht="24.75" customHeight="1">
      <c r="D15" s="187"/>
      <c r="E15" s="188"/>
      <c r="F15" s="189"/>
      <c r="G15" s="53"/>
      <c r="H15" s="187"/>
      <c r="I15" s="188"/>
      <c r="J15" s="176" t="s">
        <v>862</v>
      </c>
      <c r="K15" s="187"/>
    </row>
    <row r="16" spans="4:11" ht="24.75" customHeight="1">
      <c r="D16" s="53"/>
      <c r="E16" s="190" t="s">
        <v>496</v>
      </c>
      <c r="F16" s="191"/>
      <c r="G16" s="191"/>
      <c r="K16" s="192"/>
    </row>
    <row r="17" spans="4:11" ht="24.75" customHeight="1">
      <c r="D17" s="192"/>
      <c r="E17" s="190" t="s">
        <v>752</v>
      </c>
      <c r="F17" s="192"/>
      <c r="G17" s="190"/>
      <c r="H17" s="213"/>
      <c r="I17" s="214"/>
      <c r="J17" s="213"/>
      <c r="K17" s="53"/>
    </row>
    <row r="18" spans="4:10" ht="24.75" customHeight="1">
      <c r="D18" s="54"/>
      <c r="E18" s="193" t="s">
        <v>725</v>
      </c>
      <c r="F18" s="194"/>
      <c r="G18" s="195"/>
      <c r="H18" s="196"/>
      <c r="I18" s="197" t="s">
        <v>556</v>
      </c>
      <c r="J18" s="196"/>
    </row>
    <row r="19" spans="1:11" ht="24.75" customHeight="1">
      <c r="A19" s="184"/>
      <c r="B19" s="184"/>
      <c r="C19" s="184"/>
      <c r="D19" s="183" t="s">
        <v>15</v>
      </c>
      <c r="E19" s="182"/>
      <c r="F19" s="183" t="s">
        <v>11</v>
      </c>
      <c r="G19" s="200"/>
      <c r="H19" s="199"/>
      <c r="I19" s="199"/>
      <c r="J19" s="199"/>
      <c r="K19" s="200"/>
    </row>
    <row r="20" spans="1:11" ht="24.75" customHeight="1">
      <c r="A20" s="43" t="s">
        <v>188</v>
      </c>
      <c r="B20" s="184"/>
      <c r="C20" s="184"/>
      <c r="D20" s="200"/>
      <c r="E20" s="200"/>
      <c r="F20" s="479"/>
      <c r="G20" s="200"/>
      <c r="H20" s="199"/>
      <c r="I20" s="199"/>
      <c r="J20" s="199"/>
      <c r="K20" s="200"/>
    </row>
    <row r="21" spans="1:11" s="468" customFormat="1" ht="24.75" customHeight="1">
      <c r="A21" s="582"/>
      <c r="B21" s="582" t="s">
        <v>914</v>
      </c>
      <c r="C21" s="582"/>
      <c r="D21" s="583">
        <v>124931.53</v>
      </c>
      <c r="E21" s="584"/>
      <c r="F21" s="471">
        <v>181191.8</v>
      </c>
      <c r="G21" s="585"/>
      <c r="H21" s="586" t="s">
        <v>557</v>
      </c>
      <c r="I21" s="586"/>
      <c r="J21" s="586"/>
      <c r="K21" s="585"/>
    </row>
    <row r="22" spans="1:11" s="468" customFormat="1" ht="24.75" customHeight="1">
      <c r="A22" s="582"/>
      <c r="B22" s="582" t="s">
        <v>915</v>
      </c>
      <c r="C22" s="582"/>
      <c r="D22" s="583">
        <v>389955688.32</v>
      </c>
      <c r="E22" s="584"/>
      <c r="F22" s="471">
        <v>429516699.34</v>
      </c>
      <c r="G22" s="587"/>
      <c r="H22" s="586" t="s">
        <v>558</v>
      </c>
      <c r="I22" s="586"/>
      <c r="J22" s="586"/>
      <c r="K22" s="585"/>
    </row>
    <row r="23" spans="1:11" s="468" customFormat="1" ht="24.75" customHeight="1">
      <c r="A23" s="582"/>
      <c r="B23" s="582"/>
      <c r="C23" s="582"/>
      <c r="D23" s="585"/>
      <c r="E23" s="585"/>
      <c r="F23" s="479"/>
      <c r="G23" s="585"/>
      <c r="H23" s="586" t="s">
        <v>559</v>
      </c>
      <c r="I23" s="586"/>
      <c r="J23" s="586"/>
      <c r="K23" s="585"/>
    </row>
    <row r="24" spans="1:11" s="468" customFormat="1" ht="24.75" customHeight="1">
      <c r="A24" s="582"/>
      <c r="B24" s="582"/>
      <c r="C24" s="582"/>
      <c r="D24" s="585"/>
      <c r="E24" s="585"/>
      <c r="F24" s="479"/>
      <c r="G24" s="585"/>
      <c r="H24" s="586" t="s">
        <v>560</v>
      </c>
      <c r="I24" s="586"/>
      <c r="J24" s="586"/>
      <c r="K24" s="585"/>
    </row>
    <row r="25" spans="1:11" s="468" customFormat="1" ht="24.75" customHeight="1">
      <c r="A25" s="582"/>
      <c r="B25" s="582"/>
      <c r="C25" s="582"/>
      <c r="D25" s="585"/>
      <c r="E25" s="585"/>
      <c r="F25" s="479"/>
      <c r="G25" s="585"/>
      <c r="H25" s="586" t="s">
        <v>561</v>
      </c>
      <c r="I25" s="586"/>
      <c r="J25" s="586"/>
      <c r="K25" s="585"/>
    </row>
    <row r="26" spans="1:11" s="468" customFormat="1" ht="24.75" customHeight="1">
      <c r="A26" s="582"/>
      <c r="B26" s="582"/>
      <c r="C26" s="582"/>
      <c r="D26" s="585"/>
      <c r="E26" s="585"/>
      <c r="F26" s="479"/>
      <c r="G26" s="585"/>
      <c r="H26" s="588" t="s">
        <v>562</v>
      </c>
      <c r="I26" s="586"/>
      <c r="J26" s="586"/>
      <c r="K26" s="585"/>
    </row>
    <row r="27" spans="1:11" ht="24.75" customHeight="1">
      <c r="A27" s="184"/>
      <c r="B27" s="184" t="s">
        <v>916</v>
      </c>
      <c r="C27" s="184"/>
      <c r="D27" s="186">
        <v>19724623.37</v>
      </c>
      <c r="E27" s="198"/>
      <c r="F27" s="471">
        <v>18104666.44</v>
      </c>
      <c r="G27" s="201"/>
      <c r="H27" s="199" t="s">
        <v>626</v>
      </c>
      <c r="I27" s="199"/>
      <c r="J27" s="199"/>
      <c r="K27" s="200"/>
    </row>
    <row r="28" spans="1:11" ht="24.75" customHeight="1">
      <c r="A28" s="184"/>
      <c r="B28" s="184" t="s">
        <v>917</v>
      </c>
      <c r="C28" s="184"/>
      <c r="D28" s="186">
        <v>4020000</v>
      </c>
      <c r="E28" s="198"/>
      <c r="F28" s="471">
        <v>5020000</v>
      </c>
      <c r="G28" s="201"/>
      <c r="H28" s="203" t="s">
        <v>563</v>
      </c>
      <c r="I28" s="199"/>
      <c r="J28" s="199"/>
      <c r="K28" s="200"/>
    </row>
    <row r="29" spans="1:11" ht="24.75" customHeight="1">
      <c r="A29" s="184"/>
      <c r="B29" s="184"/>
      <c r="C29" s="184"/>
      <c r="D29" s="200"/>
      <c r="E29" s="200"/>
      <c r="F29" s="479"/>
      <c r="G29" s="200"/>
      <c r="H29" s="203" t="s">
        <v>564</v>
      </c>
      <c r="I29" s="199"/>
      <c r="J29" s="199"/>
      <c r="K29" s="200"/>
    </row>
    <row r="30" spans="1:11" ht="24.75" customHeight="1">
      <c r="A30" s="184"/>
      <c r="B30" s="184" t="s">
        <v>918</v>
      </c>
      <c r="C30" s="184"/>
      <c r="D30" s="186">
        <v>34620219.46</v>
      </c>
      <c r="E30" s="198"/>
      <c r="F30" s="471">
        <v>25645067.66</v>
      </c>
      <c r="G30" s="201"/>
      <c r="H30" s="199" t="s">
        <v>565</v>
      </c>
      <c r="I30" s="199"/>
      <c r="J30" s="199"/>
      <c r="K30" s="200"/>
    </row>
    <row r="31" spans="1:11" ht="24.75" customHeight="1">
      <c r="A31" s="184"/>
      <c r="B31" s="184"/>
      <c r="C31" s="184"/>
      <c r="E31" s="200"/>
      <c r="F31" s="479"/>
      <c r="G31" s="200"/>
      <c r="H31" s="203" t="s">
        <v>566</v>
      </c>
      <c r="I31" s="199"/>
      <c r="J31" s="199"/>
      <c r="K31" s="200"/>
    </row>
    <row r="32" spans="1:11" ht="24.75" customHeight="1">
      <c r="A32" s="184"/>
      <c r="B32" s="184" t="s">
        <v>919</v>
      </c>
      <c r="C32" s="184"/>
      <c r="D32" s="200">
        <v>14581711.8</v>
      </c>
      <c r="E32" s="198"/>
      <c r="F32" s="471">
        <v>14904886.73</v>
      </c>
      <c r="G32" s="201"/>
      <c r="H32" s="203" t="s">
        <v>691</v>
      </c>
      <c r="I32" s="199"/>
      <c r="J32" s="199"/>
      <c r="K32" s="200"/>
    </row>
    <row r="33" spans="1:11" ht="24.75" customHeight="1">
      <c r="A33" s="184"/>
      <c r="B33" s="184"/>
      <c r="C33" s="184"/>
      <c r="D33" s="201"/>
      <c r="E33" s="201"/>
      <c r="F33" s="528"/>
      <c r="G33" s="184"/>
      <c r="H33" s="203" t="s">
        <v>567</v>
      </c>
      <c r="I33" s="199"/>
      <c r="J33" s="199"/>
      <c r="K33" s="200"/>
    </row>
    <row r="34" spans="2:11" ht="24.75" customHeight="1">
      <c r="B34" s="184" t="s">
        <v>920</v>
      </c>
      <c r="C34" s="184"/>
      <c r="D34" s="186">
        <v>11288260.52</v>
      </c>
      <c r="E34" s="198"/>
      <c r="F34" s="471">
        <v>10537544.75</v>
      </c>
      <c r="G34" s="201"/>
      <c r="H34" s="202" t="s">
        <v>568</v>
      </c>
      <c r="I34" s="199"/>
      <c r="J34" s="199"/>
      <c r="K34" s="200"/>
    </row>
    <row r="35" spans="2:11" ht="24.75" customHeight="1">
      <c r="B35" s="184"/>
      <c r="C35" s="184"/>
      <c r="D35" s="201"/>
      <c r="E35" s="201"/>
      <c r="F35" s="201"/>
      <c r="G35" s="184"/>
      <c r="H35" s="202" t="s">
        <v>692</v>
      </c>
      <c r="I35" s="199"/>
      <c r="J35" s="199"/>
      <c r="K35" s="200"/>
    </row>
    <row r="36" spans="2:11" ht="24.75" customHeight="1">
      <c r="B36" s="184"/>
      <c r="C36" s="184"/>
      <c r="D36" s="201"/>
      <c r="E36" s="201"/>
      <c r="F36" s="201"/>
      <c r="G36" s="184"/>
      <c r="H36" s="202" t="s">
        <v>693</v>
      </c>
      <c r="I36" s="199"/>
      <c r="J36" s="199"/>
      <c r="K36" s="200"/>
    </row>
    <row r="37" spans="2:11" ht="24.75" customHeight="1">
      <c r="B37" s="184"/>
      <c r="C37" s="184"/>
      <c r="D37" s="201"/>
      <c r="E37" s="201"/>
      <c r="F37" s="201"/>
      <c r="G37" s="184"/>
      <c r="H37" s="202"/>
      <c r="I37" s="199"/>
      <c r="J37" s="199"/>
      <c r="K37" s="200"/>
    </row>
    <row r="38" spans="2:11" ht="24.75" customHeight="1">
      <c r="B38" s="184"/>
      <c r="C38" s="184"/>
      <c r="D38" s="201"/>
      <c r="E38" s="201"/>
      <c r="F38" s="201"/>
      <c r="G38" s="184"/>
      <c r="H38" s="202"/>
      <c r="I38" s="199"/>
      <c r="J38" s="199"/>
      <c r="K38" s="200"/>
    </row>
    <row r="39" spans="1:10" s="531" customFormat="1" ht="24.75" customHeight="1">
      <c r="A39" s="699" t="s">
        <v>677</v>
      </c>
      <c r="B39" s="699"/>
      <c r="C39" s="699"/>
      <c r="D39" s="699"/>
      <c r="E39" s="699"/>
      <c r="F39" s="699"/>
      <c r="G39" s="699"/>
      <c r="H39" s="699"/>
      <c r="I39" s="699"/>
      <c r="J39" s="699"/>
    </row>
    <row r="40" spans="1:10" s="531" customFormat="1" ht="24.75" customHeight="1">
      <c r="A40" s="699"/>
      <c r="B40" s="699"/>
      <c r="C40" s="699"/>
      <c r="D40" s="699"/>
      <c r="E40" s="699"/>
      <c r="F40" s="699"/>
      <c r="G40" s="699"/>
      <c r="H40" s="699"/>
      <c r="I40" s="699"/>
      <c r="J40" s="699"/>
    </row>
    <row r="41" spans="1:11" ht="24.75" customHeight="1">
      <c r="A41" s="765" t="s">
        <v>1055</v>
      </c>
      <c r="B41" s="766"/>
      <c r="C41" s="766"/>
      <c r="D41" s="766"/>
      <c r="E41" s="766"/>
      <c r="F41" s="766"/>
      <c r="G41" s="766"/>
      <c r="H41" s="766"/>
      <c r="I41" s="766"/>
      <c r="J41" s="766"/>
      <c r="K41" s="44"/>
    </row>
    <row r="42" spans="1:11" ht="24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0" ht="24.75" customHeight="1">
      <c r="A43" s="43" t="s">
        <v>48</v>
      </c>
      <c r="B43" s="204"/>
      <c r="C43" s="204"/>
      <c r="D43" s="204"/>
      <c r="E43" s="204"/>
      <c r="F43" s="204"/>
      <c r="G43" s="204"/>
      <c r="H43" s="205"/>
      <c r="J43" s="176"/>
    </row>
    <row r="44" spans="1:10" ht="24.75" customHeight="1">
      <c r="A44" s="43"/>
      <c r="B44" s="204"/>
      <c r="C44" s="204"/>
      <c r="D44" s="204"/>
      <c r="E44" s="204"/>
      <c r="F44" s="204"/>
      <c r="G44" s="204"/>
      <c r="H44" s="205"/>
      <c r="J44" s="176" t="s">
        <v>862</v>
      </c>
    </row>
    <row r="45" spans="1:11" ht="24.75" customHeight="1">
      <c r="A45" s="43"/>
      <c r="B45" s="204"/>
      <c r="C45" s="204"/>
      <c r="D45" s="191" t="s">
        <v>496</v>
      </c>
      <c r="E45" s="191"/>
      <c r="F45" s="191"/>
      <c r="G45" s="204"/>
      <c r="K45" s="192"/>
    </row>
    <row r="46" spans="1:11" ht="24.75" customHeight="1">
      <c r="A46" s="43"/>
      <c r="B46" s="204"/>
      <c r="C46" s="204"/>
      <c r="D46" s="767" t="s">
        <v>752</v>
      </c>
      <c r="E46" s="767"/>
      <c r="F46" s="767"/>
      <c r="G46" s="204"/>
      <c r="H46" s="213"/>
      <c r="I46" s="214"/>
      <c r="J46" s="213"/>
      <c r="K46" s="53"/>
    </row>
    <row r="47" spans="1:10" ht="24.75" customHeight="1">
      <c r="A47" s="43"/>
      <c r="B47" s="204"/>
      <c r="C47" s="204"/>
      <c r="D47" s="194" t="s">
        <v>725</v>
      </c>
      <c r="E47" s="194"/>
      <c r="F47" s="194"/>
      <c r="G47" s="204"/>
      <c r="H47" s="196"/>
      <c r="I47" s="197" t="s">
        <v>556</v>
      </c>
      <c r="J47" s="196"/>
    </row>
    <row r="48" spans="1:10" ht="24.75" customHeight="1">
      <c r="A48" s="43"/>
      <c r="B48" s="204"/>
      <c r="C48" s="204"/>
      <c r="D48" s="183" t="s">
        <v>15</v>
      </c>
      <c r="E48" s="182"/>
      <c r="F48" s="183" t="s">
        <v>11</v>
      </c>
      <c r="G48" s="204"/>
      <c r="H48" s="175"/>
      <c r="I48" s="175"/>
      <c r="J48" s="175"/>
    </row>
    <row r="49" spans="1:10" ht="24.75" customHeight="1">
      <c r="A49" s="43" t="s">
        <v>583</v>
      </c>
      <c r="B49" s="204"/>
      <c r="C49" s="204"/>
      <c r="D49" s="206"/>
      <c r="E49" s="206"/>
      <c r="F49" s="206"/>
      <c r="G49" s="204"/>
      <c r="H49" s="175"/>
      <c r="I49" s="175"/>
      <c r="J49" s="175"/>
    </row>
    <row r="50" spans="2:11" ht="24.75" customHeight="1">
      <c r="B50" s="184" t="s">
        <v>500</v>
      </c>
      <c r="C50" s="184"/>
      <c r="D50" s="455">
        <v>6540125.24</v>
      </c>
      <c r="E50" s="207"/>
      <c r="F50" s="471">
        <v>6101274.38</v>
      </c>
      <c r="G50" s="201"/>
      <c r="H50" s="199" t="s">
        <v>482</v>
      </c>
      <c r="I50" s="199"/>
      <c r="J50" s="199"/>
      <c r="K50" s="200"/>
    </row>
    <row r="51" spans="2:11" ht="24.75" customHeight="1">
      <c r="B51" s="184"/>
      <c r="C51" s="184"/>
      <c r="D51" s="207"/>
      <c r="E51" s="207"/>
      <c r="F51" s="528"/>
      <c r="G51" s="184"/>
      <c r="H51" s="202" t="s">
        <v>569</v>
      </c>
      <c r="I51" s="199"/>
      <c r="J51" s="199"/>
      <c r="K51" s="200"/>
    </row>
    <row r="52" spans="2:11" ht="24.75" customHeight="1">
      <c r="B52" s="184" t="s">
        <v>478</v>
      </c>
      <c r="C52" s="184"/>
      <c r="D52" s="455">
        <v>17050696.16</v>
      </c>
      <c r="E52" s="207"/>
      <c r="F52" s="471">
        <v>19065739.1</v>
      </c>
      <c r="G52" s="201"/>
      <c r="H52" s="199" t="s">
        <v>570</v>
      </c>
      <c r="I52" s="199"/>
      <c r="J52" s="199"/>
      <c r="K52" s="200"/>
    </row>
    <row r="53" spans="2:11" ht="24.75" customHeight="1">
      <c r="B53" s="184" t="s">
        <v>726</v>
      </c>
      <c r="C53" s="184"/>
      <c r="D53" s="455">
        <v>38345500</v>
      </c>
      <c r="E53" s="207"/>
      <c r="F53" s="529">
        <v>37827000</v>
      </c>
      <c r="G53" s="201"/>
      <c r="H53" s="199" t="s">
        <v>610</v>
      </c>
      <c r="I53" s="199"/>
      <c r="J53" s="199"/>
      <c r="K53" s="200"/>
    </row>
    <row r="54" spans="2:11" ht="23.25">
      <c r="B54" s="184"/>
      <c r="C54" s="582"/>
      <c r="D54" s="455"/>
      <c r="E54" s="207"/>
      <c r="F54" s="683"/>
      <c r="G54" s="201"/>
      <c r="H54" s="586"/>
      <c r="I54" s="208"/>
      <c r="K54" s="187"/>
    </row>
    <row r="55" spans="2:11" ht="23.25">
      <c r="B55" s="184"/>
      <c r="C55" s="582"/>
      <c r="D55" s="455"/>
      <c r="E55" s="207"/>
      <c r="F55" s="683"/>
      <c r="G55" s="201"/>
      <c r="H55" s="199"/>
      <c r="I55" s="208"/>
      <c r="J55" s="176" t="s">
        <v>862</v>
      </c>
      <c r="K55" s="187"/>
    </row>
    <row r="56" spans="4:11" ht="24.75" customHeight="1">
      <c r="D56" s="53"/>
      <c r="E56" s="190" t="s">
        <v>496</v>
      </c>
      <c r="F56" s="191"/>
      <c r="G56" s="191"/>
      <c r="K56" s="192"/>
    </row>
    <row r="57" spans="4:11" ht="24.75" customHeight="1">
      <c r="D57" s="192"/>
      <c r="E57" s="190" t="s">
        <v>752</v>
      </c>
      <c r="F57" s="192"/>
      <c r="G57" s="190"/>
      <c r="H57" s="213"/>
      <c r="I57" s="214"/>
      <c r="J57" s="213"/>
      <c r="K57" s="53"/>
    </row>
    <row r="58" spans="4:10" ht="24.75" customHeight="1">
      <c r="D58" s="54"/>
      <c r="E58" s="193" t="s">
        <v>10</v>
      </c>
      <c r="F58" s="194"/>
      <c r="G58" s="195"/>
      <c r="H58" s="196"/>
      <c r="I58" s="197" t="s">
        <v>556</v>
      </c>
      <c r="J58" s="196"/>
    </row>
    <row r="59" spans="1:11" ht="24.75" customHeight="1">
      <c r="A59" s="184"/>
      <c r="B59" s="184"/>
      <c r="C59" s="184"/>
      <c r="D59" s="183" t="s">
        <v>15</v>
      </c>
      <c r="E59" s="182"/>
      <c r="F59" s="183" t="s">
        <v>11</v>
      </c>
      <c r="G59" s="200"/>
      <c r="H59" s="199"/>
      <c r="I59" s="199"/>
      <c r="J59" s="199"/>
      <c r="K59" s="200"/>
    </row>
    <row r="60" spans="1:11" ht="24.75" customHeight="1">
      <c r="A60" s="43" t="s">
        <v>188</v>
      </c>
      <c r="B60" s="184"/>
      <c r="C60" s="184"/>
      <c r="D60" s="200"/>
      <c r="E60" s="200"/>
      <c r="F60" s="479"/>
      <c r="G60" s="200"/>
      <c r="H60" s="199"/>
      <c r="I60" s="199"/>
      <c r="J60" s="199"/>
      <c r="K60" s="200"/>
    </row>
    <row r="61" spans="1:11" s="468" customFormat="1" ht="24.75" customHeight="1">
      <c r="A61" s="582"/>
      <c r="B61" s="582" t="s">
        <v>914</v>
      </c>
      <c r="C61" s="582"/>
      <c r="D61" s="583">
        <v>297494.32</v>
      </c>
      <c r="E61" s="584"/>
      <c r="F61" s="471">
        <v>359958.98</v>
      </c>
      <c r="G61" s="585"/>
      <c r="H61" s="586" t="s">
        <v>557</v>
      </c>
      <c r="I61" s="586"/>
      <c r="J61" s="586"/>
      <c r="K61" s="585"/>
    </row>
    <row r="62" spans="1:11" s="468" customFormat="1" ht="24.75" customHeight="1">
      <c r="A62" s="582"/>
      <c r="B62" s="582" t="s">
        <v>915</v>
      </c>
      <c r="C62" s="582"/>
      <c r="D62" s="583">
        <v>765271943.04</v>
      </c>
      <c r="E62" s="584"/>
      <c r="F62" s="471">
        <v>822619606.09</v>
      </c>
      <c r="G62" s="587"/>
      <c r="H62" s="586" t="s">
        <v>558</v>
      </c>
      <c r="I62" s="586"/>
      <c r="J62" s="586"/>
      <c r="K62" s="585"/>
    </row>
    <row r="63" spans="1:11" s="468" customFormat="1" ht="24.75" customHeight="1">
      <c r="A63" s="582"/>
      <c r="B63" s="582"/>
      <c r="C63" s="582"/>
      <c r="D63" s="585"/>
      <c r="E63" s="585"/>
      <c r="F63" s="479"/>
      <c r="G63" s="585"/>
      <c r="H63" s="586" t="s">
        <v>559</v>
      </c>
      <c r="I63" s="586"/>
      <c r="J63" s="586"/>
      <c r="K63" s="585"/>
    </row>
    <row r="64" spans="1:11" s="468" customFormat="1" ht="24.75" customHeight="1">
      <c r="A64" s="582"/>
      <c r="B64" s="582"/>
      <c r="C64" s="582"/>
      <c r="D64" s="585"/>
      <c r="E64" s="585"/>
      <c r="F64" s="479"/>
      <c r="G64" s="585"/>
      <c r="H64" s="586" t="s">
        <v>560</v>
      </c>
      <c r="I64" s="586"/>
      <c r="J64" s="586"/>
      <c r="K64" s="585"/>
    </row>
    <row r="65" spans="1:11" s="468" customFormat="1" ht="24.75" customHeight="1">
      <c r="A65" s="582"/>
      <c r="B65" s="582"/>
      <c r="C65" s="582"/>
      <c r="D65" s="585"/>
      <c r="E65" s="585"/>
      <c r="F65" s="479"/>
      <c r="G65" s="585"/>
      <c r="H65" s="586" t="s">
        <v>561</v>
      </c>
      <c r="I65" s="586"/>
      <c r="J65" s="586"/>
      <c r="K65" s="585"/>
    </row>
    <row r="66" spans="1:11" s="468" customFormat="1" ht="24.75" customHeight="1">
      <c r="A66" s="582"/>
      <c r="B66" s="582"/>
      <c r="C66" s="582"/>
      <c r="D66" s="585"/>
      <c r="E66" s="585"/>
      <c r="F66" s="479"/>
      <c r="G66" s="585"/>
      <c r="H66" s="588" t="s">
        <v>562</v>
      </c>
      <c r="I66" s="586"/>
      <c r="J66" s="586"/>
      <c r="K66" s="585"/>
    </row>
    <row r="67" spans="1:11" ht="24.75" customHeight="1">
      <c r="A67" s="184"/>
      <c r="B67" s="184" t="s">
        <v>916</v>
      </c>
      <c r="C67" s="184"/>
      <c r="D67" s="186">
        <v>36502519.89</v>
      </c>
      <c r="E67" s="198"/>
      <c r="F67" s="471">
        <v>37170432.16</v>
      </c>
      <c r="G67" s="201"/>
      <c r="H67" s="199" t="s">
        <v>626</v>
      </c>
      <c r="I67" s="199"/>
      <c r="J67" s="199"/>
      <c r="K67" s="200"/>
    </row>
    <row r="68" spans="1:11" ht="24.75" customHeight="1">
      <c r="A68" s="184"/>
      <c r="B68" s="184" t="s">
        <v>917</v>
      </c>
      <c r="C68" s="184"/>
      <c r="D68" s="186">
        <v>8510042.7</v>
      </c>
      <c r="E68" s="198"/>
      <c r="F68" s="471">
        <v>9919086.05</v>
      </c>
      <c r="G68" s="201"/>
      <c r="H68" s="203" t="s">
        <v>563</v>
      </c>
      <c r="I68" s="199"/>
      <c r="J68" s="199"/>
      <c r="K68" s="200"/>
    </row>
    <row r="69" spans="1:11" ht="24.75" customHeight="1">
      <c r="A69" s="184"/>
      <c r="B69" s="184"/>
      <c r="C69" s="184"/>
      <c r="D69" s="200"/>
      <c r="E69" s="200"/>
      <c r="F69" s="479"/>
      <c r="G69" s="200"/>
      <c r="H69" s="203" t="s">
        <v>564</v>
      </c>
      <c r="I69" s="199"/>
      <c r="J69" s="199"/>
      <c r="K69" s="200"/>
    </row>
    <row r="70" spans="1:11" ht="24.75" customHeight="1">
      <c r="A70" s="184"/>
      <c r="B70" s="184" t="s">
        <v>918</v>
      </c>
      <c r="C70" s="184"/>
      <c r="D70" s="186">
        <v>57340380.47</v>
      </c>
      <c r="E70" s="198"/>
      <c r="F70" s="471">
        <v>46691480.28</v>
      </c>
      <c r="G70" s="201"/>
      <c r="H70" s="199" t="s">
        <v>565</v>
      </c>
      <c r="I70" s="199"/>
      <c r="J70" s="199"/>
      <c r="K70" s="200"/>
    </row>
    <row r="71" spans="1:11" ht="24.75" customHeight="1">
      <c r="A71" s="184"/>
      <c r="B71" s="184"/>
      <c r="C71" s="184"/>
      <c r="E71" s="200"/>
      <c r="F71" s="479"/>
      <c r="G71" s="200"/>
      <c r="H71" s="203" t="s">
        <v>566</v>
      </c>
      <c r="I71" s="199"/>
      <c r="J71" s="199"/>
      <c r="K71" s="200"/>
    </row>
    <row r="72" spans="1:11" ht="24.75" customHeight="1">
      <c r="A72" s="184"/>
      <c r="B72" s="184" t="s">
        <v>919</v>
      </c>
      <c r="C72" s="184"/>
      <c r="D72" s="200">
        <v>28508077.15</v>
      </c>
      <c r="E72" s="198"/>
      <c r="F72" s="471">
        <v>28916220.89</v>
      </c>
      <c r="G72" s="201"/>
      <c r="H72" s="203" t="s">
        <v>691</v>
      </c>
      <c r="I72" s="199"/>
      <c r="J72" s="199"/>
      <c r="K72" s="200"/>
    </row>
    <row r="73" spans="1:11" ht="24.75" customHeight="1">
      <c r="A73" s="184"/>
      <c r="B73" s="184"/>
      <c r="C73" s="184"/>
      <c r="D73" s="201"/>
      <c r="E73" s="201"/>
      <c r="F73" s="528"/>
      <c r="G73" s="184"/>
      <c r="H73" s="203" t="s">
        <v>567</v>
      </c>
      <c r="I73" s="199"/>
      <c r="J73" s="199"/>
      <c r="K73" s="200"/>
    </row>
    <row r="74" spans="2:11" ht="24.75" customHeight="1">
      <c r="B74" s="184" t="s">
        <v>920</v>
      </c>
      <c r="C74" s="184"/>
      <c r="D74" s="186">
        <v>21514668.43</v>
      </c>
      <c r="E74" s="198"/>
      <c r="F74" s="471">
        <v>19131705.35</v>
      </c>
      <c r="G74" s="201"/>
      <c r="H74" s="202" t="s">
        <v>568</v>
      </c>
      <c r="I74" s="199"/>
      <c r="J74" s="199"/>
      <c r="K74" s="200"/>
    </row>
    <row r="75" spans="2:11" ht="24.75" customHeight="1">
      <c r="B75" s="184"/>
      <c r="C75" s="184"/>
      <c r="D75" s="201"/>
      <c r="E75" s="201"/>
      <c r="F75" s="201"/>
      <c r="G75" s="184"/>
      <c r="H75" s="202" t="s">
        <v>692</v>
      </c>
      <c r="I75" s="199"/>
      <c r="J75" s="199"/>
      <c r="K75" s="200"/>
    </row>
    <row r="76" spans="2:11" ht="24.75" customHeight="1">
      <c r="B76" s="184"/>
      <c r="C76" s="184"/>
      <c r="D76" s="201"/>
      <c r="E76" s="201"/>
      <c r="F76" s="201"/>
      <c r="G76" s="184"/>
      <c r="H76" s="202" t="s">
        <v>693</v>
      </c>
      <c r="I76" s="199"/>
      <c r="J76" s="199"/>
      <c r="K76" s="200"/>
    </row>
    <row r="77" spans="2:11" ht="24.75" customHeight="1">
      <c r="B77" s="184"/>
      <c r="C77" s="184"/>
      <c r="D77" s="201"/>
      <c r="E77" s="201"/>
      <c r="F77" s="201"/>
      <c r="G77" s="184"/>
      <c r="H77" s="202"/>
      <c r="I77" s="199"/>
      <c r="J77" s="199"/>
      <c r="K77" s="200"/>
    </row>
    <row r="78" spans="2:11" ht="24.75" customHeight="1">
      <c r="B78" s="184"/>
      <c r="C78" s="184"/>
      <c r="D78" s="201"/>
      <c r="E78" s="201"/>
      <c r="F78" s="201"/>
      <c r="G78" s="184"/>
      <c r="H78" s="202"/>
      <c r="I78" s="199"/>
      <c r="J78" s="199"/>
      <c r="K78" s="200"/>
    </row>
    <row r="79" spans="1:10" s="531" customFormat="1" ht="24.75" customHeight="1">
      <c r="A79" s="699" t="s">
        <v>677</v>
      </c>
      <c r="B79" s="699"/>
      <c r="C79" s="699"/>
      <c r="D79" s="699"/>
      <c r="E79" s="699"/>
      <c r="F79" s="699"/>
      <c r="G79" s="699"/>
      <c r="H79" s="699"/>
      <c r="I79" s="699"/>
      <c r="J79" s="699"/>
    </row>
    <row r="80" spans="1:10" s="531" customFormat="1" ht="24.75" customHeight="1">
      <c r="A80" s="699"/>
      <c r="B80" s="699"/>
      <c r="C80" s="699"/>
      <c r="D80" s="699"/>
      <c r="E80" s="699"/>
      <c r="F80" s="699"/>
      <c r="G80" s="699"/>
      <c r="H80" s="699"/>
      <c r="I80" s="699"/>
      <c r="J80" s="699"/>
    </row>
    <row r="81" spans="1:11" ht="24.75" customHeight="1">
      <c r="A81" s="765" t="s">
        <v>331</v>
      </c>
      <c r="B81" s="766"/>
      <c r="C81" s="766"/>
      <c r="D81" s="766"/>
      <c r="E81" s="766"/>
      <c r="F81" s="766"/>
      <c r="G81" s="766"/>
      <c r="H81" s="766"/>
      <c r="I81" s="766"/>
      <c r="J81" s="766"/>
      <c r="K81" s="44"/>
    </row>
    <row r="82" spans="1:11" ht="13.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0" ht="24.75" customHeight="1">
      <c r="A83" s="43" t="s">
        <v>48</v>
      </c>
      <c r="B83" s="204"/>
      <c r="C83" s="204"/>
      <c r="D83" s="204"/>
      <c r="E83" s="204"/>
      <c r="F83" s="204"/>
      <c r="G83" s="204"/>
      <c r="H83" s="205"/>
      <c r="J83" s="176"/>
    </row>
    <row r="84" spans="1:10" ht="24.75" customHeight="1">
      <c r="A84" s="43"/>
      <c r="B84" s="204"/>
      <c r="C84" s="204"/>
      <c r="D84" s="204"/>
      <c r="E84" s="204"/>
      <c r="F84" s="204"/>
      <c r="G84" s="204"/>
      <c r="H84" s="205"/>
      <c r="J84" s="176" t="s">
        <v>862</v>
      </c>
    </row>
    <row r="85" spans="1:11" ht="24.75" customHeight="1">
      <c r="A85" s="43"/>
      <c r="B85" s="204"/>
      <c r="C85" s="204"/>
      <c r="D85" s="191" t="s">
        <v>496</v>
      </c>
      <c r="E85" s="191"/>
      <c r="F85" s="191"/>
      <c r="G85" s="204"/>
      <c r="K85" s="192"/>
    </row>
    <row r="86" spans="1:11" ht="24.75" customHeight="1">
      <c r="A86" s="43"/>
      <c r="B86" s="204"/>
      <c r="C86" s="204"/>
      <c r="D86" s="767" t="s">
        <v>752</v>
      </c>
      <c r="E86" s="767"/>
      <c r="F86" s="767"/>
      <c r="G86" s="204"/>
      <c r="H86" s="213"/>
      <c r="I86" s="214"/>
      <c r="J86" s="213"/>
      <c r="K86" s="53"/>
    </row>
    <row r="87" spans="1:10" ht="24.75" customHeight="1">
      <c r="A87" s="43"/>
      <c r="B87" s="204"/>
      <c r="C87" s="204"/>
      <c r="D87" s="194"/>
      <c r="E87" s="193" t="s">
        <v>10</v>
      </c>
      <c r="F87" s="194"/>
      <c r="G87" s="204"/>
      <c r="H87" s="196"/>
      <c r="I87" s="197" t="s">
        <v>556</v>
      </c>
      <c r="J87" s="196"/>
    </row>
    <row r="88" spans="1:10" ht="24.75" customHeight="1">
      <c r="A88" s="43"/>
      <c r="B88" s="204"/>
      <c r="C88" s="204"/>
      <c r="D88" s="183" t="s">
        <v>15</v>
      </c>
      <c r="E88" s="182"/>
      <c r="F88" s="183" t="s">
        <v>11</v>
      </c>
      <c r="G88" s="204"/>
      <c r="H88" s="175"/>
      <c r="I88" s="175"/>
      <c r="J88" s="175"/>
    </row>
    <row r="89" spans="1:10" ht="24.75" customHeight="1">
      <c r="A89" s="43" t="s">
        <v>583</v>
      </c>
      <c r="B89" s="204"/>
      <c r="C89" s="204"/>
      <c r="D89" s="206"/>
      <c r="E89" s="206"/>
      <c r="F89" s="206"/>
      <c r="G89" s="204"/>
      <c r="H89" s="175"/>
      <c r="I89" s="175"/>
      <c r="J89" s="175"/>
    </row>
    <row r="90" spans="2:11" ht="24.75" customHeight="1">
      <c r="B90" s="184" t="s">
        <v>500</v>
      </c>
      <c r="C90" s="184"/>
      <c r="D90" s="455">
        <v>12775016.34</v>
      </c>
      <c r="E90" s="207"/>
      <c r="F90" s="471">
        <v>11755697.82</v>
      </c>
      <c r="G90" s="201"/>
      <c r="H90" s="199" t="s">
        <v>482</v>
      </c>
      <c r="I90" s="199"/>
      <c r="J90" s="199"/>
      <c r="K90" s="200"/>
    </row>
    <row r="91" spans="2:11" ht="24.75" customHeight="1">
      <c r="B91" s="184"/>
      <c r="C91" s="184"/>
      <c r="D91" s="207"/>
      <c r="E91" s="207"/>
      <c r="F91" s="528"/>
      <c r="G91" s="184"/>
      <c r="H91" s="202" t="s">
        <v>569</v>
      </c>
      <c r="I91" s="199"/>
      <c r="J91" s="199"/>
      <c r="K91" s="200"/>
    </row>
    <row r="92" spans="2:11" ht="24.75" customHeight="1">
      <c r="B92" s="184" t="s">
        <v>478</v>
      </c>
      <c r="C92" s="184"/>
      <c r="D92" s="455">
        <v>33723286.22</v>
      </c>
      <c r="E92" s="207"/>
      <c r="F92" s="471">
        <v>33801982.12</v>
      </c>
      <c r="G92" s="201"/>
      <c r="H92" s="199" t="s">
        <v>570</v>
      </c>
      <c r="I92" s="199"/>
      <c r="J92" s="199"/>
      <c r="K92" s="200"/>
    </row>
    <row r="93" spans="2:11" ht="24.75" customHeight="1">
      <c r="B93" s="184" t="s">
        <v>726</v>
      </c>
      <c r="C93" s="184"/>
      <c r="D93" s="455">
        <v>38815000</v>
      </c>
      <c r="E93" s="207"/>
      <c r="F93" s="529">
        <v>38053500</v>
      </c>
      <c r="G93" s="201"/>
      <c r="H93" s="199" t="s">
        <v>610</v>
      </c>
      <c r="I93" s="199"/>
      <c r="J93" s="199"/>
      <c r="K93" s="200"/>
    </row>
    <row r="94" spans="2:11" ht="24.75" customHeight="1">
      <c r="B94" s="184" t="s">
        <v>727</v>
      </c>
      <c r="C94" s="184"/>
      <c r="D94" s="207"/>
      <c r="E94" s="207"/>
      <c r="F94" s="530"/>
      <c r="G94" s="184"/>
      <c r="H94" s="184"/>
      <c r="I94" s="208"/>
      <c r="J94" s="208"/>
      <c r="K94" s="187"/>
    </row>
    <row r="95" spans="2:11" ht="24.75" customHeight="1">
      <c r="B95" s="184" t="s">
        <v>611</v>
      </c>
      <c r="C95" s="184"/>
      <c r="D95" s="455">
        <v>20000000</v>
      </c>
      <c r="E95" s="207"/>
      <c r="F95" s="426">
        <v>7140000</v>
      </c>
      <c r="G95" s="201"/>
      <c r="H95" s="199" t="s">
        <v>571</v>
      </c>
      <c r="I95" s="208"/>
      <c r="J95" s="208"/>
      <c r="K95" s="187"/>
    </row>
    <row r="96" spans="2:11" ht="7.5" customHeight="1">
      <c r="B96" s="184"/>
      <c r="C96" s="184"/>
      <c r="D96" s="455"/>
      <c r="E96" s="207"/>
      <c r="F96" s="426"/>
      <c r="G96" s="201"/>
      <c r="H96" s="199"/>
      <c r="I96" s="208"/>
      <c r="J96" s="208"/>
      <c r="K96" s="187"/>
    </row>
    <row r="97" spans="4:11" s="531" customFormat="1" ht="23.25">
      <c r="D97" s="480"/>
      <c r="E97" s="485"/>
      <c r="F97" s="480"/>
      <c r="G97" s="532"/>
      <c r="H97" s="533"/>
      <c r="I97" s="534"/>
      <c r="J97" s="535" t="s">
        <v>862</v>
      </c>
      <c r="K97" s="480"/>
    </row>
    <row r="98" spans="2:10" s="531" customFormat="1" ht="24" customHeight="1">
      <c r="B98" s="481"/>
      <c r="C98" s="481"/>
      <c r="D98" s="769" t="s">
        <v>496</v>
      </c>
      <c r="E98" s="769"/>
      <c r="F98" s="769"/>
      <c r="G98" s="769"/>
      <c r="H98" s="769"/>
      <c r="I98" s="769"/>
      <c r="J98" s="769"/>
    </row>
    <row r="99" spans="2:10" s="531" customFormat="1" ht="24" customHeight="1">
      <c r="B99" s="669"/>
      <c r="C99" s="669"/>
      <c r="D99" s="670" t="s">
        <v>725</v>
      </c>
      <c r="E99" s="670"/>
      <c r="F99" s="670"/>
      <c r="G99" s="482"/>
      <c r="H99" s="742" t="s">
        <v>10</v>
      </c>
      <c r="I99" s="742"/>
      <c r="J99" s="742"/>
    </row>
    <row r="100" spans="2:10" s="531" customFormat="1" ht="24" customHeight="1">
      <c r="B100" s="481"/>
      <c r="C100" s="481"/>
      <c r="D100" s="671" t="s">
        <v>15</v>
      </c>
      <c r="E100" s="483"/>
      <c r="F100" s="671" t="s">
        <v>11</v>
      </c>
      <c r="G100" s="482"/>
      <c r="H100" s="671" t="s">
        <v>15</v>
      </c>
      <c r="I100" s="483"/>
      <c r="J100" s="671" t="s">
        <v>11</v>
      </c>
    </row>
    <row r="101" spans="2:10" s="531" customFormat="1" ht="24" customHeight="1">
      <c r="B101" s="481" t="s">
        <v>921</v>
      </c>
      <c r="C101" s="481"/>
      <c r="D101" s="471">
        <v>131707816.97</v>
      </c>
      <c r="F101" s="471">
        <v>122636475.57</v>
      </c>
      <c r="G101" s="672"/>
      <c r="H101" s="471">
        <v>202179372.84</v>
      </c>
      <c r="I101" s="673"/>
      <c r="J101" s="471">
        <v>163959095.92</v>
      </c>
    </row>
    <row r="102" spans="2:10" s="531" customFormat="1" ht="6.75" customHeight="1">
      <c r="B102" s="481"/>
      <c r="C102" s="481"/>
      <c r="D102" s="481"/>
      <c r="E102" s="481"/>
      <c r="F102" s="481"/>
      <c r="G102" s="481"/>
      <c r="H102" s="484"/>
      <c r="I102" s="485"/>
      <c r="J102" s="484"/>
    </row>
    <row r="103" spans="2:10" s="531" customFormat="1" ht="24" customHeight="1">
      <c r="B103" s="481"/>
      <c r="C103" s="481"/>
      <c r="D103" s="769" t="s">
        <v>751</v>
      </c>
      <c r="E103" s="769"/>
      <c r="F103" s="769"/>
      <c r="G103" s="769"/>
      <c r="H103" s="769"/>
      <c r="I103" s="769"/>
      <c r="J103" s="769"/>
    </row>
    <row r="104" spans="2:10" s="531" customFormat="1" ht="24" customHeight="1">
      <c r="B104" s="669"/>
      <c r="C104" s="669"/>
      <c r="D104" s="670" t="s">
        <v>725</v>
      </c>
      <c r="E104" s="670"/>
      <c r="F104" s="670"/>
      <c r="G104" s="482"/>
      <c r="H104" s="742" t="s">
        <v>10</v>
      </c>
      <c r="I104" s="742"/>
      <c r="J104" s="742"/>
    </row>
    <row r="105" spans="2:10" s="531" customFormat="1" ht="24" customHeight="1">
      <c r="B105" s="481"/>
      <c r="C105" s="481"/>
      <c r="D105" s="671" t="s">
        <v>15</v>
      </c>
      <c r="E105" s="483"/>
      <c r="F105" s="671" t="s">
        <v>11</v>
      </c>
      <c r="G105" s="482"/>
      <c r="H105" s="671" t="s">
        <v>15</v>
      </c>
      <c r="I105" s="483"/>
      <c r="J105" s="671" t="s">
        <v>11</v>
      </c>
    </row>
    <row r="106" spans="2:10" s="531" customFormat="1" ht="24" customHeight="1">
      <c r="B106" s="481" t="s">
        <v>921</v>
      </c>
      <c r="C106" s="481"/>
      <c r="D106" s="471">
        <f>543746303.57+1000</f>
        <v>543747303.57</v>
      </c>
      <c r="F106" s="471">
        <v>547834522.57</v>
      </c>
      <c r="G106" s="672"/>
      <c r="H106" s="471">
        <f>617663859.44+1000</f>
        <v>617664859.44</v>
      </c>
      <c r="I106" s="673"/>
      <c r="J106" s="471">
        <v>591973142.92</v>
      </c>
    </row>
    <row r="107" spans="2:10" ht="7.5" customHeight="1">
      <c r="B107" s="481"/>
      <c r="C107" s="481"/>
      <c r="D107" s="481"/>
      <c r="E107" s="481"/>
      <c r="F107" s="481"/>
      <c r="G107" s="481"/>
      <c r="H107" s="484"/>
      <c r="I107" s="485"/>
      <c r="J107" s="484"/>
    </row>
    <row r="108" ht="24" customHeight="1">
      <c r="B108" s="468" t="s">
        <v>49</v>
      </c>
    </row>
    <row r="109" ht="24" customHeight="1">
      <c r="A109" s="468" t="s">
        <v>107</v>
      </c>
    </row>
    <row r="110" ht="24" customHeight="1">
      <c r="A110" s="468" t="s">
        <v>50</v>
      </c>
    </row>
    <row r="111" ht="8.25" customHeight="1">
      <c r="A111" s="468"/>
    </row>
    <row r="112" spans="1:10" ht="23.25">
      <c r="A112" s="204"/>
      <c r="B112" s="204"/>
      <c r="C112" s="204"/>
      <c r="D112" s="204"/>
      <c r="E112" s="204"/>
      <c r="F112" s="204"/>
      <c r="G112" s="204"/>
      <c r="H112" s="204"/>
      <c r="I112" s="204"/>
      <c r="J112" s="535" t="s">
        <v>862</v>
      </c>
    </row>
    <row r="113" spans="1:10" ht="23.25">
      <c r="A113" s="211"/>
      <c r="B113" s="212"/>
      <c r="C113" s="212"/>
      <c r="D113" s="191"/>
      <c r="E113" s="181" t="s">
        <v>496</v>
      </c>
      <c r="F113" s="191"/>
      <c r="G113" s="192"/>
      <c r="H113" s="209"/>
      <c r="I113" s="209"/>
      <c r="J113" s="209"/>
    </row>
    <row r="114" spans="1:10" ht="23.25">
      <c r="A114" s="211"/>
      <c r="B114" s="212"/>
      <c r="C114" s="212"/>
      <c r="D114" s="192"/>
      <c r="E114" s="190" t="s">
        <v>752</v>
      </c>
      <c r="F114" s="192"/>
      <c r="G114" s="210"/>
      <c r="H114" s="213"/>
      <c r="I114" s="214"/>
      <c r="J114" s="213"/>
    </row>
    <row r="115" spans="4:10" ht="23.25">
      <c r="D115" s="54"/>
      <c r="E115" s="193" t="s">
        <v>725</v>
      </c>
      <c r="F115" s="193"/>
      <c r="G115" s="180"/>
      <c r="H115" s="196"/>
      <c r="I115" s="197" t="s">
        <v>556</v>
      </c>
      <c r="J115" s="196"/>
    </row>
    <row r="116" spans="4:10" ht="23.25">
      <c r="D116" s="183" t="s">
        <v>15</v>
      </c>
      <c r="E116" s="182"/>
      <c r="F116" s="183" t="s">
        <v>11</v>
      </c>
      <c r="G116" s="180"/>
      <c r="H116" s="175"/>
      <c r="I116" s="175"/>
      <c r="J116" s="175"/>
    </row>
    <row r="117" spans="1:10" ht="23.25">
      <c r="A117" s="43" t="s">
        <v>922</v>
      </c>
      <c r="D117" s="53"/>
      <c r="H117" s="175"/>
      <c r="I117" s="175"/>
      <c r="J117" s="175"/>
    </row>
    <row r="118" spans="2:10" ht="23.25">
      <c r="B118" s="184" t="s">
        <v>728</v>
      </c>
      <c r="C118" s="184"/>
      <c r="D118" s="186">
        <v>436993137.47</v>
      </c>
      <c r="E118" s="198"/>
      <c r="F118" s="471">
        <v>494520830.65</v>
      </c>
      <c r="G118" s="184"/>
      <c r="H118" s="199" t="s">
        <v>572</v>
      </c>
      <c r="I118" s="199"/>
      <c r="J118" s="199"/>
    </row>
    <row r="119" spans="2:10" ht="23.25">
      <c r="B119" s="184"/>
      <c r="C119" s="184"/>
      <c r="D119" s="201"/>
      <c r="E119" s="201"/>
      <c r="F119" s="528"/>
      <c r="G119" s="184"/>
      <c r="H119" s="199" t="s">
        <v>573</v>
      </c>
      <c r="I119" s="199"/>
      <c r="J119" s="199"/>
    </row>
    <row r="120" spans="2:10" ht="23.25">
      <c r="B120" s="184" t="s">
        <v>729</v>
      </c>
      <c r="C120" s="184"/>
      <c r="D120" s="186">
        <v>4294760.67</v>
      </c>
      <c r="E120" s="198"/>
      <c r="F120" s="471">
        <v>4441913.8</v>
      </c>
      <c r="G120" s="184"/>
      <c r="H120" s="199" t="s">
        <v>574</v>
      </c>
      <c r="I120" s="199"/>
      <c r="J120" s="199"/>
    </row>
    <row r="121" spans="2:10" ht="23.25">
      <c r="B121" s="184" t="s">
        <v>923</v>
      </c>
      <c r="C121" s="184"/>
      <c r="D121" s="186">
        <v>6525668.81</v>
      </c>
      <c r="E121" s="198"/>
      <c r="F121" s="471">
        <v>6286040.07</v>
      </c>
      <c r="G121" s="184"/>
      <c r="H121" s="199" t="s">
        <v>575</v>
      </c>
      <c r="I121" s="199"/>
      <c r="J121" s="199"/>
    </row>
    <row r="122" spans="2:10" ht="23.25">
      <c r="B122" s="184"/>
      <c r="C122" s="184"/>
      <c r="D122" s="201"/>
      <c r="E122" s="201"/>
      <c r="F122" s="539"/>
      <c r="G122" s="184"/>
      <c r="H122" s="199" t="s">
        <v>694</v>
      </c>
      <c r="I122" s="199"/>
      <c r="J122" s="199"/>
    </row>
    <row r="123" spans="2:10" ht="23.25">
      <c r="B123" s="184" t="s">
        <v>924</v>
      </c>
      <c r="C123" s="184"/>
      <c r="D123" s="186">
        <v>5729833</v>
      </c>
      <c r="E123" s="198"/>
      <c r="F123" s="471">
        <v>6074523</v>
      </c>
      <c r="G123" s="184"/>
      <c r="H123" s="199" t="s">
        <v>576</v>
      </c>
      <c r="I123" s="199"/>
      <c r="J123" s="199"/>
    </row>
    <row r="124" spans="2:10" ht="23.25">
      <c r="B124" s="184"/>
      <c r="C124" s="184"/>
      <c r="D124" s="201"/>
      <c r="E124" s="201"/>
      <c r="F124" s="201"/>
      <c r="G124" s="184"/>
      <c r="H124" s="199" t="s">
        <v>577</v>
      </c>
      <c r="I124" s="199"/>
      <c r="J124" s="199"/>
    </row>
    <row r="125" spans="2:10" ht="15" customHeight="1">
      <c r="B125" s="184"/>
      <c r="C125" s="184"/>
      <c r="D125" s="201"/>
      <c r="E125" s="201"/>
      <c r="F125" s="201"/>
      <c r="G125" s="184"/>
      <c r="H125" s="199"/>
      <c r="I125" s="199"/>
      <c r="J125" s="199"/>
    </row>
    <row r="126" spans="2:10" ht="23.25">
      <c r="B126" s="184"/>
      <c r="C126" s="184"/>
      <c r="D126" s="201"/>
      <c r="E126" s="201"/>
      <c r="F126" s="201"/>
      <c r="G126" s="184"/>
      <c r="H126" s="199"/>
      <c r="I126" s="199"/>
      <c r="J126" s="199"/>
    </row>
    <row r="127" spans="1:10" s="531" customFormat="1" ht="24.75" customHeight="1">
      <c r="A127" s="699" t="s">
        <v>677</v>
      </c>
      <c r="B127" s="699"/>
      <c r="C127" s="699"/>
      <c r="D127" s="699"/>
      <c r="E127" s="699"/>
      <c r="F127" s="699"/>
      <c r="G127" s="699"/>
      <c r="H127" s="699"/>
      <c r="I127" s="699"/>
      <c r="J127" s="699"/>
    </row>
    <row r="128" spans="1:10" s="531" customFormat="1" ht="24.75" customHeight="1">
      <c r="A128" s="699"/>
      <c r="B128" s="699"/>
      <c r="C128" s="699"/>
      <c r="D128" s="699"/>
      <c r="E128" s="699"/>
      <c r="F128" s="699"/>
      <c r="G128" s="699"/>
      <c r="H128" s="699"/>
      <c r="I128" s="699"/>
      <c r="J128" s="699"/>
    </row>
    <row r="129" spans="1:11" ht="25.5" customHeight="1">
      <c r="A129" s="765" t="s">
        <v>51</v>
      </c>
      <c r="B129" s="766"/>
      <c r="C129" s="766"/>
      <c r="D129" s="766"/>
      <c r="E129" s="766"/>
      <c r="F129" s="766"/>
      <c r="G129" s="766"/>
      <c r="H129" s="766"/>
      <c r="I129" s="766"/>
      <c r="J129" s="766"/>
      <c r="K129" s="44"/>
    </row>
    <row r="130" spans="1:11" ht="25.5" customHeight="1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44"/>
    </row>
    <row r="131" spans="1:11" ht="25.5" customHeight="1">
      <c r="A131" s="43" t="s">
        <v>48</v>
      </c>
      <c r="B131" s="204"/>
      <c r="C131" s="204"/>
      <c r="D131" s="204"/>
      <c r="E131" s="204"/>
      <c r="F131" s="204"/>
      <c r="G131" s="204"/>
      <c r="H131" s="205"/>
      <c r="K131" s="44"/>
    </row>
    <row r="132" spans="1:11" ht="25.5" customHeight="1">
      <c r="A132" s="43"/>
      <c r="B132" s="204"/>
      <c r="C132" s="204"/>
      <c r="D132" s="204"/>
      <c r="E132" s="204"/>
      <c r="F132" s="204"/>
      <c r="G132" s="204"/>
      <c r="H132" s="205"/>
      <c r="J132" s="176" t="s">
        <v>862</v>
      </c>
      <c r="K132" s="44"/>
    </row>
    <row r="133" spans="4:6" ht="25.5" customHeight="1">
      <c r="D133" s="53"/>
      <c r="E133" s="190" t="s">
        <v>496</v>
      </c>
      <c r="F133" s="191"/>
    </row>
    <row r="134" spans="4:7" ht="25.5" customHeight="1">
      <c r="D134" s="192"/>
      <c r="E134" s="190" t="s">
        <v>752</v>
      </c>
      <c r="F134" s="192"/>
      <c r="G134" s="180"/>
    </row>
    <row r="135" spans="4:10" ht="25.5" customHeight="1">
      <c r="D135" s="54"/>
      <c r="E135" s="193" t="s">
        <v>725</v>
      </c>
      <c r="F135" s="193"/>
      <c r="G135" s="180"/>
      <c r="H135" s="196"/>
      <c r="I135" s="197" t="s">
        <v>556</v>
      </c>
      <c r="J135" s="196"/>
    </row>
    <row r="136" spans="4:10" ht="25.5" customHeight="1">
      <c r="D136" s="183" t="s">
        <v>15</v>
      </c>
      <c r="E136" s="182"/>
      <c r="F136" s="183" t="s">
        <v>11</v>
      </c>
      <c r="G136" s="180"/>
      <c r="H136" s="213"/>
      <c r="I136" s="214"/>
      <c r="J136" s="213"/>
    </row>
    <row r="137" spans="1:10" ht="24.75" customHeight="1">
      <c r="A137" s="43" t="s">
        <v>71</v>
      </c>
      <c r="B137" s="204"/>
      <c r="C137" s="204"/>
      <c r="D137" s="206"/>
      <c r="E137" s="206"/>
      <c r="F137" s="206"/>
      <c r="G137" s="204"/>
      <c r="H137" s="175"/>
      <c r="I137" s="175"/>
      <c r="J137" s="175"/>
    </row>
    <row r="138" spans="2:10" ht="25.5" customHeight="1">
      <c r="B138" s="184" t="s">
        <v>856</v>
      </c>
      <c r="C138" s="184"/>
      <c r="D138" s="186">
        <v>16942204.33</v>
      </c>
      <c r="E138" s="198"/>
      <c r="F138" s="471">
        <v>16304285.09</v>
      </c>
      <c r="G138" s="184"/>
      <c r="H138" s="199" t="s">
        <v>580</v>
      </c>
      <c r="I138" s="199"/>
      <c r="J138" s="199"/>
    </row>
    <row r="139" spans="2:10" ht="25.5" customHeight="1">
      <c r="B139" s="184" t="s">
        <v>857</v>
      </c>
      <c r="C139" s="184"/>
      <c r="D139" s="186">
        <v>6662296.29</v>
      </c>
      <c r="E139" s="198"/>
      <c r="F139" s="471">
        <v>7855156.2</v>
      </c>
      <c r="G139" s="184"/>
      <c r="H139" s="199" t="s">
        <v>581</v>
      </c>
      <c r="I139" s="199"/>
      <c r="J139" s="199"/>
    </row>
    <row r="140" spans="2:10" ht="25.5" customHeight="1">
      <c r="B140" s="184" t="s">
        <v>858</v>
      </c>
      <c r="C140" s="184"/>
      <c r="D140" s="186">
        <v>1456753</v>
      </c>
      <c r="E140" s="198"/>
      <c r="F140" s="471">
        <v>1785697</v>
      </c>
      <c r="G140" s="184"/>
      <c r="H140" s="199"/>
      <c r="I140" s="199"/>
      <c r="J140" s="199"/>
    </row>
    <row r="141" spans="2:10" ht="25.5" customHeight="1">
      <c r="B141" s="184" t="s">
        <v>472</v>
      </c>
      <c r="C141" s="184"/>
      <c r="D141" s="186">
        <v>14954158.11</v>
      </c>
      <c r="E141" s="198"/>
      <c r="F141" s="471">
        <v>31606697.72</v>
      </c>
      <c r="G141" s="184"/>
      <c r="H141" s="199" t="s">
        <v>578</v>
      </c>
      <c r="I141" s="199"/>
      <c r="J141" s="199"/>
    </row>
    <row r="142" spans="2:10" ht="25.5" customHeight="1">
      <c r="B142" s="184"/>
      <c r="C142" s="184"/>
      <c r="D142" s="201"/>
      <c r="E142" s="201"/>
      <c r="F142" s="528"/>
      <c r="G142" s="184"/>
      <c r="H142" s="199" t="s">
        <v>579</v>
      </c>
      <c r="I142" s="199"/>
      <c r="J142" s="199"/>
    </row>
    <row r="143" spans="2:10" ht="25.5" customHeight="1">
      <c r="B143" s="184" t="s">
        <v>732</v>
      </c>
      <c r="C143" s="184"/>
      <c r="D143" s="186">
        <v>334115.08</v>
      </c>
      <c r="E143" s="198"/>
      <c r="F143" s="596">
        <v>124204.43</v>
      </c>
      <c r="G143" s="184"/>
      <c r="H143" s="199" t="s">
        <v>612</v>
      </c>
      <c r="I143" s="199"/>
      <c r="J143" s="199"/>
    </row>
    <row r="144" spans="2:10" ht="25.5" customHeight="1">
      <c r="B144" s="184"/>
      <c r="C144" s="184"/>
      <c r="D144" s="215"/>
      <c r="E144" s="201"/>
      <c r="F144" s="540"/>
      <c r="G144" s="184"/>
      <c r="H144" s="199" t="s">
        <v>613</v>
      </c>
      <c r="I144" s="199"/>
      <c r="J144" s="199"/>
    </row>
    <row r="145" spans="2:10" ht="25.5" customHeight="1">
      <c r="B145" s="184" t="s">
        <v>859</v>
      </c>
      <c r="C145" s="184"/>
      <c r="D145" s="186">
        <v>16053453.22</v>
      </c>
      <c r="E145" s="198"/>
      <c r="F145" s="471">
        <v>15456465.04</v>
      </c>
      <c r="G145" s="184"/>
      <c r="H145" s="199" t="s">
        <v>580</v>
      </c>
      <c r="I145" s="199"/>
      <c r="J145" s="199"/>
    </row>
    <row r="146" spans="2:10" ht="25.5" customHeight="1">
      <c r="B146" s="184" t="s">
        <v>467</v>
      </c>
      <c r="C146" s="184"/>
      <c r="D146" s="186">
        <v>147411.98</v>
      </c>
      <c r="E146" s="198"/>
      <c r="F146" s="471">
        <v>347320.05</v>
      </c>
      <c r="G146" s="184"/>
      <c r="H146" s="199" t="s">
        <v>581</v>
      </c>
      <c r="I146" s="199"/>
      <c r="J146" s="199"/>
    </row>
    <row r="147" spans="2:10" ht="28.5" customHeight="1">
      <c r="B147" s="184"/>
      <c r="C147" s="184"/>
      <c r="D147" s="186"/>
      <c r="E147" s="198"/>
      <c r="F147" s="186"/>
      <c r="G147" s="184"/>
      <c r="H147" s="199"/>
      <c r="I147" s="199"/>
      <c r="J147" s="199"/>
    </row>
    <row r="148" spans="1:10" ht="23.25">
      <c r="A148" s="204"/>
      <c r="B148" s="204"/>
      <c r="C148" s="204"/>
      <c r="D148" s="204"/>
      <c r="E148" s="204"/>
      <c r="F148" s="204"/>
      <c r="G148" s="204"/>
      <c r="H148" s="204"/>
      <c r="I148" s="204"/>
      <c r="J148" s="535" t="s">
        <v>862</v>
      </c>
    </row>
    <row r="149" spans="1:10" ht="23.25">
      <c r="A149" s="211"/>
      <c r="B149" s="212"/>
      <c r="C149" s="212"/>
      <c r="D149" s="191"/>
      <c r="E149" s="181" t="s">
        <v>496</v>
      </c>
      <c r="F149" s="191"/>
      <c r="G149" s="192"/>
      <c r="H149" s="209"/>
      <c r="I149" s="209"/>
      <c r="J149" s="209"/>
    </row>
    <row r="150" spans="1:10" ht="23.25">
      <c r="A150" s="211"/>
      <c r="B150" s="212"/>
      <c r="C150" s="212"/>
      <c r="D150" s="192"/>
      <c r="E150" s="190" t="s">
        <v>752</v>
      </c>
      <c r="F150" s="192"/>
      <c r="G150" s="210"/>
      <c r="H150" s="213"/>
      <c r="I150" s="214"/>
      <c r="J150" s="213"/>
    </row>
    <row r="151" spans="4:10" ht="23.25">
      <c r="D151" s="54"/>
      <c r="E151" s="193" t="s">
        <v>10</v>
      </c>
      <c r="F151" s="193"/>
      <c r="G151" s="180"/>
      <c r="H151" s="196"/>
      <c r="I151" s="197" t="s">
        <v>556</v>
      </c>
      <c r="J151" s="196"/>
    </row>
    <row r="152" spans="4:10" ht="23.25">
      <c r="D152" s="183" t="s">
        <v>15</v>
      </c>
      <c r="E152" s="182"/>
      <c r="F152" s="183" t="s">
        <v>11</v>
      </c>
      <c r="G152" s="180"/>
      <c r="H152" s="175"/>
      <c r="I152" s="175"/>
      <c r="J152" s="175"/>
    </row>
    <row r="153" spans="1:10" ht="23.25">
      <c r="A153" s="43" t="s">
        <v>922</v>
      </c>
      <c r="D153" s="53"/>
      <c r="H153" s="175"/>
      <c r="I153" s="175"/>
      <c r="J153" s="175"/>
    </row>
    <row r="154" spans="2:10" ht="23.25">
      <c r="B154" s="184" t="s">
        <v>728</v>
      </c>
      <c r="C154" s="184"/>
      <c r="D154" s="186">
        <v>859996904.48</v>
      </c>
      <c r="E154" s="198"/>
      <c r="F154" s="471">
        <v>948673704.44</v>
      </c>
      <c r="G154" s="184"/>
      <c r="H154" s="199" t="s">
        <v>572</v>
      </c>
      <c r="I154" s="199"/>
      <c r="J154" s="199"/>
    </row>
    <row r="155" spans="2:10" ht="23.25">
      <c r="B155" s="184"/>
      <c r="C155" s="184"/>
      <c r="D155" s="201"/>
      <c r="E155" s="201"/>
      <c r="F155" s="528"/>
      <c r="G155" s="184"/>
      <c r="H155" s="199" t="s">
        <v>573</v>
      </c>
      <c r="I155" s="199"/>
      <c r="J155" s="199"/>
    </row>
    <row r="156" spans="2:10" ht="23.25">
      <c r="B156" s="184" t="s">
        <v>729</v>
      </c>
      <c r="C156" s="184"/>
      <c r="D156" s="186">
        <v>7772630.91</v>
      </c>
      <c r="E156" s="198"/>
      <c r="F156" s="471">
        <v>8039269.14</v>
      </c>
      <c r="G156" s="184"/>
      <c r="H156" s="199" t="s">
        <v>574</v>
      </c>
      <c r="I156" s="199"/>
      <c r="J156" s="199"/>
    </row>
    <row r="157" spans="2:10" ht="23.25">
      <c r="B157" s="184" t="s">
        <v>923</v>
      </c>
      <c r="C157" s="184"/>
      <c r="D157" s="186">
        <v>13005537.3</v>
      </c>
      <c r="E157" s="198"/>
      <c r="F157" s="471">
        <v>12418346.05</v>
      </c>
      <c r="G157" s="184"/>
      <c r="H157" s="199" t="s">
        <v>575</v>
      </c>
      <c r="I157" s="199"/>
      <c r="J157" s="199"/>
    </row>
    <row r="158" spans="2:10" ht="23.25">
      <c r="B158" s="184"/>
      <c r="C158" s="184"/>
      <c r="D158" s="201"/>
      <c r="E158" s="201"/>
      <c r="F158" s="539"/>
      <c r="G158" s="184"/>
      <c r="H158" s="199" t="s">
        <v>694</v>
      </c>
      <c r="I158" s="199"/>
      <c r="J158" s="199"/>
    </row>
    <row r="159" spans="2:10" ht="23.25">
      <c r="B159" s="184" t="s">
        <v>924</v>
      </c>
      <c r="C159" s="184"/>
      <c r="D159" s="186">
        <v>10537827</v>
      </c>
      <c r="E159" s="198"/>
      <c r="F159" s="471">
        <v>10467998.69</v>
      </c>
      <c r="G159" s="184"/>
      <c r="H159" s="199" t="s">
        <v>576</v>
      </c>
      <c r="I159" s="199"/>
      <c r="J159" s="199"/>
    </row>
    <row r="160" spans="2:10" ht="23.25">
      <c r="B160" s="184"/>
      <c r="C160" s="184"/>
      <c r="D160" s="201"/>
      <c r="E160" s="201"/>
      <c r="F160" s="201"/>
      <c r="G160" s="184"/>
      <c r="H160" s="199" t="s">
        <v>577</v>
      </c>
      <c r="I160" s="199"/>
      <c r="J160" s="199"/>
    </row>
    <row r="161" spans="2:10" ht="25.5" customHeight="1">
      <c r="B161" s="184" t="s">
        <v>856</v>
      </c>
      <c r="C161" s="184"/>
      <c r="D161" s="186">
        <v>32952643.78</v>
      </c>
      <c r="E161" s="198"/>
      <c r="F161" s="471">
        <v>32049697.67</v>
      </c>
      <c r="G161" s="184"/>
      <c r="H161" s="199" t="s">
        <v>580</v>
      </c>
      <c r="I161" s="199"/>
      <c r="J161" s="199"/>
    </row>
    <row r="162" spans="2:10" ht="25.5" customHeight="1">
      <c r="B162" s="184" t="s">
        <v>857</v>
      </c>
      <c r="C162" s="184"/>
      <c r="D162" s="186">
        <v>13076075.09</v>
      </c>
      <c r="E162" s="198"/>
      <c r="F162" s="471">
        <v>14350841.74</v>
      </c>
      <c r="G162" s="184"/>
      <c r="H162" s="199" t="s">
        <v>581</v>
      </c>
      <c r="I162" s="199"/>
      <c r="J162" s="199"/>
    </row>
    <row r="163" spans="2:10" ht="25.5" customHeight="1">
      <c r="B163" s="184" t="s">
        <v>858</v>
      </c>
      <c r="C163" s="184"/>
      <c r="D163" s="186">
        <v>3293699</v>
      </c>
      <c r="E163" s="198"/>
      <c r="F163" s="471">
        <v>3304335</v>
      </c>
      <c r="G163" s="184"/>
      <c r="H163" s="199"/>
      <c r="I163" s="199"/>
      <c r="J163" s="199"/>
    </row>
    <row r="164" spans="2:10" ht="25.5" customHeight="1">
      <c r="B164" s="184" t="s">
        <v>472</v>
      </c>
      <c r="C164" s="184"/>
      <c r="D164" s="186">
        <v>24435218.13</v>
      </c>
      <c r="E164" s="198"/>
      <c r="F164" s="471">
        <v>96499044.84</v>
      </c>
      <c r="G164" s="184"/>
      <c r="H164" s="199" t="s">
        <v>578</v>
      </c>
      <c r="I164" s="199"/>
      <c r="J164" s="199"/>
    </row>
    <row r="165" spans="2:10" ht="25.5" customHeight="1">
      <c r="B165" s="184"/>
      <c r="C165" s="184"/>
      <c r="D165" s="201"/>
      <c r="E165" s="201"/>
      <c r="F165" s="528"/>
      <c r="G165" s="184"/>
      <c r="H165" s="199" t="s">
        <v>579</v>
      </c>
      <c r="I165" s="199"/>
      <c r="J165" s="199"/>
    </row>
    <row r="166" spans="2:10" ht="23.25">
      <c r="B166" s="184"/>
      <c r="C166" s="184"/>
      <c r="D166" s="201"/>
      <c r="E166" s="201"/>
      <c r="F166" s="201"/>
      <c r="G166" s="184"/>
      <c r="H166" s="199"/>
      <c r="I166" s="199"/>
      <c r="J166" s="199"/>
    </row>
    <row r="167" spans="2:10" ht="23.25">
      <c r="B167" s="184"/>
      <c r="C167" s="184"/>
      <c r="D167" s="201"/>
      <c r="E167" s="201"/>
      <c r="F167" s="201"/>
      <c r="G167" s="184"/>
      <c r="H167" s="199"/>
      <c r="I167" s="199"/>
      <c r="J167" s="199"/>
    </row>
    <row r="168" spans="1:11" ht="23.25">
      <c r="A168" s="468" t="s">
        <v>1046</v>
      </c>
      <c r="K168" s="217"/>
    </row>
    <row r="169" spans="1:10" s="531" customFormat="1" ht="24.75" customHeight="1">
      <c r="A169" s="699" t="s">
        <v>677</v>
      </c>
      <c r="B169" s="699"/>
      <c r="C169" s="699"/>
      <c r="D169" s="699"/>
      <c r="E169" s="699"/>
      <c r="F169" s="699"/>
      <c r="G169" s="699"/>
      <c r="H169" s="699"/>
      <c r="I169" s="699"/>
      <c r="J169" s="699"/>
    </row>
    <row r="170" spans="1:10" s="531" customFormat="1" ht="24.75" customHeight="1">
      <c r="A170" s="699"/>
      <c r="B170" s="699"/>
      <c r="C170" s="699"/>
      <c r="D170" s="699"/>
      <c r="E170" s="699"/>
      <c r="F170" s="699"/>
      <c r="G170" s="699"/>
      <c r="H170" s="699"/>
      <c r="I170" s="699"/>
      <c r="J170" s="699"/>
    </row>
    <row r="171" spans="1:11" ht="25.5" customHeight="1">
      <c r="A171" s="765" t="s">
        <v>52</v>
      </c>
      <c r="B171" s="766"/>
      <c r="C171" s="766"/>
      <c r="D171" s="766"/>
      <c r="E171" s="766"/>
      <c r="F171" s="766"/>
      <c r="G171" s="766"/>
      <c r="H171" s="766"/>
      <c r="I171" s="766"/>
      <c r="J171" s="766"/>
      <c r="K171" s="44"/>
    </row>
    <row r="172" spans="1:11" ht="17.25" customHeight="1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44"/>
    </row>
    <row r="173" spans="1:11" ht="25.5" customHeight="1">
      <c r="A173" s="43" t="s">
        <v>48</v>
      </c>
      <c r="B173" s="204"/>
      <c r="C173" s="204"/>
      <c r="D173" s="204"/>
      <c r="E173" s="204"/>
      <c r="F173" s="204"/>
      <c r="G173" s="204"/>
      <c r="H173" s="205"/>
      <c r="K173" s="44"/>
    </row>
    <row r="174" spans="1:11" ht="25.5" customHeight="1">
      <c r="A174" s="43"/>
      <c r="B174" s="204"/>
      <c r="C174" s="204"/>
      <c r="D174" s="204"/>
      <c r="E174" s="204"/>
      <c r="F174" s="204"/>
      <c r="G174" s="204"/>
      <c r="H174" s="205"/>
      <c r="J174" s="176" t="s">
        <v>862</v>
      </c>
      <c r="K174" s="44"/>
    </row>
    <row r="175" spans="4:6" ht="25.5" customHeight="1">
      <c r="D175" s="53"/>
      <c r="E175" s="190" t="s">
        <v>496</v>
      </c>
      <c r="F175" s="191"/>
    </row>
    <row r="176" spans="4:7" ht="25.5" customHeight="1">
      <c r="D176" s="192"/>
      <c r="E176" s="190" t="s">
        <v>752</v>
      </c>
      <c r="F176" s="192"/>
      <c r="G176" s="180"/>
    </row>
    <row r="177" spans="4:10" ht="25.5" customHeight="1">
      <c r="D177" s="54"/>
      <c r="E177" s="193" t="s">
        <v>10</v>
      </c>
      <c r="F177" s="193"/>
      <c r="G177" s="180"/>
      <c r="H177" s="196"/>
      <c r="I177" s="197" t="s">
        <v>556</v>
      </c>
      <c r="J177" s="196"/>
    </row>
    <row r="178" spans="4:10" ht="25.5" customHeight="1">
      <c r="D178" s="183" t="s">
        <v>15</v>
      </c>
      <c r="E178" s="182"/>
      <c r="F178" s="183" t="s">
        <v>11</v>
      </c>
      <c r="G178" s="180"/>
      <c r="H178" s="213"/>
      <c r="I178" s="214"/>
      <c r="J178" s="213"/>
    </row>
    <row r="179" spans="2:10" ht="25.5" customHeight="1">
      <c r="B179" s="184" t="s">
        <v>732</v>
      </c>
      <c r="C179" s="184"/>
      <c r="D179" s="186">
        <v>581407.56</v>
      </c>
      <c r="E179" s="198"/>
      <c r="F179" s="596">
        <v>208304.43</v>
      </c>
      <c r="G179" s="184"/>
      <c r="H179" s="199" t="s">
        <v>612</v>
      </c>
      <c r="I179" s="199"/>
      <c r="J179" s="199"/>
    </row>
    <row r="180" spans="2:10" ht="25.5" customHeight="1">
      <c r="B180" s="184"/>
      <c r="C180" s="184"/>
      <c r="D180" s="215"/>
      <c r="E180" s="201"/>
      <c r="F180" s="540"/>
      <c r="G180" s="184"/>
      <c r="H180" s="199" t="s">
        <v>613</v>
      </c>
      <c r="I180" s="199"/>
      <c r="J180" s="199"/>
    </row>
    <row r="181" spans="2:10" ht="25.5" customHeight="1">
      <c r="B181" s="184" t="s">
        <v>859</v>
      </c>
      <c r="C181" s="184"/>
      <c r="D181" s="186">
        <v>34015861.94</v>
      </c>
      <c r="E181" s="198"/>
      <c r="F181" s="471">
        <v>29980787.84</v>
      </c>
      <c r="G181" s="184"/>
      <c r="H181" s="199" t="s">
        <v>580</v>
      </c>
      <c r="I181" s="199"/>
      <c r="J181" s="199"/>
    </row>
    <row r="182" spans="2:10" ht="25.5" customHeight="1">
      <c r="B182" s="184" t="s">
        <v>467</v>
      </c>
      <c r="C182" s="184"/>
      <c r="D182" s="186">
        <v>374562.28</v>
      </c>
      <c r="E182" s="198"/>
      <c r="F182" s="471">
        <v>2508900.58</v>
      </c>
      <c r="G182" s="184"/>
      <c r="H182" s="199" t="s">
        <v>581</v>
      </c>
      <c r="I182" s="199"/>
      <c r="J182" s="199"/>
    </row>
    <row r="184" ht="25.5" customHeight="1">
      <c r="A184" s="468" t="s">
        <v>155</v>
      </c>
    </row>
    <row r="185" ht="25.5" customHeight="1">
      <c r="A185" s="468" t="s">
        <v>1047</v>
      </c>
    </row>
    <row r="187" spans="1:11" s="468" customFormat="1" ht="28.5" customHeight="1">
      <c r="A187" s="468" t="s">
        <v>590</v>
      </c>
      <c r="B187" s="468" t="s">
        <v>54</v>
      </c>
      <c r="K187" s="674"/>
    </row>
    <row r="188" spans="1:11" s="468" customFormat="1" ht="28.5" customHeight="1">
      <c r="A188" s="468" t="s">
        <v>55</v>
      </c>
      <c r="K188" s="674"/>
    </row>
    <row r="189" spans="10:11" s="468" customFormat="1" ht="28.5" customHeight="1">
      <c r="J189" s="176" t="s">
        <v>862</v>
      </c>
      <c r="K189" s="674"/>
    </row>
    <row r="190" spans="4:11" s="531" customFormat="1" ht="28.5" customHeight="1">
      <c r="D190" s="705"/>
      <c r="E190" s="705"/>
      <c r="F190" s="705"/>
      <c r="G190" s="706" t="s">
        <v>9</v>
      </c>
      <c r="H190" s="707"/>
      <c r="I190" s="708"/>
      <c r="J190" s="707"/>
      <c r="K190" s="480"/>
    </row>
    <row r="191" spans="2:11" s="531" customFormat="1" ht="28.5" customHeight="1">
      <c r="B191" s="537"/>
      <c r="C191" s="537"/>
      <c r="D191" s="675"/>
      <c r="E191" s="676" t="s">
        <v>725</v>
      </c>
      <c r="F191" s="538"/>
      <c r="G191" s="482"/>
      <c r="H191" s="675"/>
      <c r="I191" s="676" t="s">
        <v>10</v>
      </c>
      <c r="J191" s="538"/>
      <c r="K191" s="536"/>
    </row>
    <row r="192" spans="4:11" s="531" customFormat="1" ht="28.5" customHeight="1">
      <c r="D192" s="677" t="s">
        <v>15</v>
      </c>
      <c r="E192" s="678"/>
      <c r="F192" s="677" t="s">
        <v>11</v>
      </c>
      <c r="G192" s="482"/>
      <c r="H192" s="677" t="s">
        <v>15</v>
      </c>
      <c r="I192" s="678"/>
      <c r="J192" s="677" t="s">
        <v>11</v>
      </c>
      <c r="K192" s="679"/>
    </row>
    <row r="193" s="531" customFormat="1" ht="28.5" customHeight="1">
      <c r="K193" s="532"/>
    </row>
    <row r="194" spans="1:10" s="531" customFormat="1" ht="28.5" customHeight="1">
      <c r="A194" s="545"/>
      <c r="B194" s="539" t="s">
        <v>53</v>
      </c>
      <c r="C194" s="539"/>
      <c r="D194" s="680">
        <v>8005600</v>
      </c>
      <c r="F194" s="680">
        <v>0</v>
      </c>
      <c r="G194" s="681"/>
      <c r="H194" s="680">
        <v>8005600</v>
      </c>
      <c r="I194" s="682"/>
      <c r="J194" s="680">
        <v>0</v>
      </c>
    </row>
    <row r="195" ht="26.25" customHeight="1"/>
    <row r="196" spans="1:10" s="7" customFormat="1" ht="25.5" customHeight="1">
      <c r="A196" s="43"/>
      <c r="B196" s="46" t="s">
        <v>119</v>
      </c>
      <c r="C196" s="549"/>
      <c r="D196" s="549"/>
      <c r="E196" s="549"/>
      <c r="F196" s="549"/>
      <c r="G196" s="549"/>
      <c r="H196" s="549"/>
      <c r="I196" s="549"/>
      <c r="J196" s="549"/>
    </row>
    <row r="197" spans="1:11" s="7" customFormat="1" ht="25.5" customHeight="1">
      <c r="A197" s="43"/>
      <c r="B197" s="46"/>
      <c r="C197" s="549"/>
      <c r="D197" s="465"/>
      <c r="E197" s="465"/>
      <c r="F197" s="465"/>
      <c r="G197" s="465"/>
      <c r="H197" s="465"/>
      <c r="I197" s="465"/>
      <c r="J197" s="716" t="s">
        <v>862</v>
      </c>
      <c r="K197" s="685"/>
    </row>
    <row r="198" spans="1:11" s="7" customFormat="1" ht="25.5" customHeight="1">
      <c r="A198" s="43"/>
      <c r="B198" s="46"/>
      <c r="C198" s="549"/>
      <c r="D198" s="705"/>
      <c r="E198" s="705"/>
      <c r="F198" s="705"/>
      <c r="G198" s="706" t="s">
        <v>9</v>
      </c>
      <c r="H198" s="707"/>
      <c r="I198" s="708"/>
      <c r="J198" s="707"/>
      <c r="K198" s="685"/>
    </row>
    <row r="199" spans="1:11" s="7" customFormat="1" ht="25.5" customHeight="1">
      <c r="A199" s="43"/>
      <c r="B199" s="46"/>
      <c r="C199" s="549"/>
      <c r="D199" s="709"/>
      <c r="E199" s="710" t="s">
        <v>725</v>
      </c>
      <c r="F199" s="709"/>
      <c r="G199" s="711"/>
      <c r="H199" s="712"/>
      <c r="I199" s="713" t="s">
        <v>10</v>
      </c>
      <c r="J199" s="712"/>
      <c r="K199" s="685"/>
    </row>
    <row r="200" spans="1:11" s="7" customFormat="1" ht="25.5" customHeight="1">
      <c r="A200" s="43"/>
      <c r="B200" s="46"/>
      <c r="C200" s="549"/>
      <c r="D200" s="714" t="s">
        <v>15</v>
      </c>
      <c r="E200" s="715"/>
      <c r="F200" s="715" t="s">
        <v>11</v>
      </c>
      <c r="G200" s="711"/>
      <c r="H200" s="714" t="s">
        <v>15</v>
      </c>
      <c r="I200" s="715"/>
      <c r="J200" s="715" t="s">
        <v>11</v>
      </c>
      <c r="K200" s="685"/>
    </row>
    <row r="201" spans="1:11" s="7" customFormat="1" ht="25.5" customHeight="1">
      <c r="A201" s="43"/>
      <c r="B201" s="46" t="s">
        <v>94</v>
      </c>
      <c r="C201" s="549"/>
      <c r="D201" s="703">
        <v>14119644.75</v>
      </c>
      <c r="E201" s="470"/>
      <c r="F201" s="703">
        <v>16517716</v>
      </c>
      <c r="G201" s="470"/>
      <c r="H201" s="703">
        <v>35280200.5</v>
      </c>
      <c r="I201" s="470"/>
      <c r="J201" s="703">
        <v>30289848</v>
      </c>
      <c r="K201" s="685"/>
    </row>
    <row r="202" spans="1:10" s="7" customFormat="1" ht="25.5" customHeight="1">
      <c r="A202" s="43"/>
      <c r="B202" s="46" t="s">
        <v>95</v>
      </c>
      <c r="C202" s="549"/>
      <c r="D202" s="703">
        <v>117724.25</v>
      </c>
      <c r="E202" s="470"/>
      <c r="F202" s="703">
        <v>474160</v>
      </c>
      <c r="G202" s="470"/>
      <c r="H202" s="703">
        <v>235448.5</v>
      </c>
      <c r="I202" s="470"/>
      <c r="J202" s="703">
        <v>948320</v>
      </c>
    </row>
    <row r="203" spans="1:10" s="7" customFormat="1" ht="25.5" customHeight="1" thickBot="1">
      <c r="A203" s="43"/>
      <c r="B203" s="46" t="s">
        <v>88</v>
      </c>
      <c r="C203" s="549"/>
      <c r="D203" s="704">
        <f>SUM(D201:D202)</f>
        <v>14237369</v>
      </c>
      <c r="E203" s="470"/>
      <c r="F203" s="704">
        <f>SUM(F201:F202)</f>
        <v>16991876</v>
      </c>
      <c r="G203" s="470"/>
      <c r="H203" s="704">
        <f>SUM(H201:H202)</f>
        <v>35515649</v>
      </c>
      <c r="I203" s="470"/>
      <c r="J203" s="704">
        <f>SUM(J201:J202)</f>
        <v>31238168</v>
      </c>
    </row>
    <row r="204" spans="1:10" s="7" customFormat="1" ht="24" thickTop="1">
      <c r="A204" s="43"/>
      <c r="B204" s="46"/>
      <c r="C204" s="549"/>
      <c r="D204" s="703"/>
      <c r="E204" s="470"/>
      <c r="F204" s="703"/>
      <c r="G204" s="470"/>
      <c r="H204" s="703"/>
      <c r="I204" s="470"/>
      <c r="J204" s="703"/>
    </row>
    <row r="205" spans="1:10" s="7" customFormat="1" ht="23.25">
      <c r="A205" s="43"/>
      <c r="B205" s="46"/>
      <c r="C205" s="549"/>
      <c r="D205" s="703"/>
      <c r="E205" s="470"/>
      <c r="F205" s="703"/>
      <c r="G205" s="470"/>
      <c r="H205" s="703"/>
      <c r="I205" s="470"/>
      <c r="J205" s="703"/>
    </row>
    <row r="206" spans="1:10" s="7" customFormat="1" ht="23.25">
      <c r="A206" s="43"/>
      <c r="B206" s="46"/>
      <c r="C206" s="549"/>
      <c r="D206" s="703"/>
      <c r="E206" s="470"/>
      <c r="F206" s="703"/>
      <c r="G206" s="470"/>
      <c r="H206" s="703"/>
      <c r="I206" s="470"/>
      <c r="J206" s="703"/>
    </row>
    <row r="207" spans="1:11" s="178" customFormat="1" ht="23.25">
      <c r="A207" s="638"/>
      <c r="B207" s="32"/>
      <c r="C207" s="32"/>
      <c r="D207" s="32"/>
      <c r="E207" s="32"/>
      <c r="F207" s="32"/>
      <c r="G207" s="32"/>
      <c r="H207" s="32"/>
      <c r="I207" s="32"/>
      <c r="J207" s="32"/>
      <c r="K207" s="22"/>
    </row>
    <row r="208" spans="1:10" s="531" customFormat="1" ht="24.75" customHeight="1">
      <c r="A208" s="699" t="s">
        <v>677</v>
      </c>
      <c r="B208" s="699"/>
      <c r="C208" s="699"/>
      <c r="D208" s="699"/>
      <c r="E208" s="699"/>
      <c r="F208" s="699"/>
      <c r="G208" s="699"/>
      <c r="H208" s="699"/>
      <c r="I208" s="699"/>
      <c r="J208" s="699"/>
    </row>
    <row r="209" spans="1:10" s="531" customFormat="1" ht="24.75" customHeight="1">
      <c r="A209" s="699"/>
      <c r="B209" s="699"/>
      <c r="C209" s="699"/>
      <c r="D209" s="699"/>
      <c r="E209" s="699"/>
      <c r="F209" s="699"/>
      <c r="G209" s="699"/>
      <c r="H209" s="699"/>
      <c r="I209" s="699"/>
      <c r="J209" s="699"/>
    </row>
  </sheetData>
  <sheetProtection/>
  <mergeCells count="12">
    <mergeCell ref="H104:J104"/>
    <mergeCell ref="A171:J171"/>
    <mergeCell ref="A1:J1"/>
    <mergeCell ref="A41:J41"/>
    <mergeCell ref="A129:J129"/>
    <mergeCell ref="D46:F46"/>
    <mergeCell ref="H9:J9"/>
    <mergeCell ref="A81:J81"/>
    <mergeCell ref="D86:F86"/>
    <mergeCell ref="D98:J98"/>
    <mergeCell ref="H99:J99"/>
    <mergeCell ref="D103:J103"/>
  </mergeCells>
  <printOptions/>
  <pageMargins left="0.7086614173228347" right="0.1968503937007874" top="0.5905511811023623" bottom="0.5118110236220472" header="0.4724409448818898" footer="0.35433070866141736"/>
  <pageSetup horizontalDpi="600" verticalDpi="600" orientation="portrait" paperSize="9" scale="76" r:id="rId2"/>
  <rowBreaks count="4" manualBreakCount="4">
    <brk id="40" max="10" man="1"/>
    <brk id="80" max="10" man="1"/>
    <brk id="128" max="255" man="1"/>
    <brk id="170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8"/>
  <sheetViews>
    <sheetView zoomScale="110" zoomScaleNormal="110" workbookViewId="0" topLeftCell="A22">
      <selection activeCell="A28" sqref="A28"/>
    </sheetView>
  </sheetViews>
  <sheetFormatPr defaultColWidth="9.140625" defaultRowHeight="24" customHeight="1"/>
  <cols>
    <col min="1" max="1" width="28.57421875" style="157" customWidth="1"/>
    <col min="2" max="2" width="4.00390625" style="157" customWidth="1"/>
    <col min="3" max="3" width="0.85546875" style="157" customWidth="1"/>
    <col min="4" max="4" width="14.421875" style="157" customWidth="1"/>
    <col min="5" max="5" width="0.85546875" style="157" customWidth="1"/>
    <col min="6" max="6" width="14.421875" style="157" customWidth="1"/>
    <col min="7" max="7" width="0.85546875" style="157" customWidth="1"/>
    <col min="8" max="8" width="14.421875" style="157" customWidth="1"/>
    <col min="9" max="9" width="0.85546875" style="157" customWidth="1"/>
    <col min="10" max="10" width="14.421875" style="157" customWidth="1"/>
    <col min="11" max="11" width="0.85546875" style="157" customWidth="1"/>
    <col min="12" max="12" width="14.421875" style="157" customWidth="1"/>
    <col min="13" max="13" width="0.85546875" style="157" customWidth="1"/>
    <col min="14" max="14" width="14.421875" style="157" customWidth="1"/>
    <col min="15" max="15" width="1.28515625" style="157" hidden="1" customWidth="1"/>
    <col min="16" max="16" width="12.421875" style="157" hidden="1" customWidth="1"/>
    <col min="17" max="17" width="0.85546875" style="157" hidden="1" customWidth="1"/>
    <col min="18" max="18" width="12.421875" style="157" hidden="1" customWidth="1"/>
    <col min="19" max="19" width="1.28515625" style="157" customWidth="1"/>
    <col min="20" max="20" width="14.421875" style="157" customWidth="1"/>
    <col min="21" max="21" width="1.1484375" style="157" customWidth="1"/>
    <col min="22" max="22" width="14.421875" style="157" customWidth="1"/>
    <col min="23" max="23" width="1.421875" style="157" customWidth="1"/>
    <col min="24" max="24" width="4.421875" style="157" customWidth="1"/>
    <col min="25" max="16384" width="9.140625" style="157" customWidth="1"/>
  </cols>
  <sheetData>
    <row r="1" spans="1:22" ht="24" customHeight="1">
      <c r="A1" s="551" t="s">
        <v>60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ht="18" customHeight="1"/>
    <row r="3" ht="24" customHeight="1">
      <c r="A3" s="171" t="s">
        <v>56</v>
      </c>
    </row>
    <row r="4" s="472" customFormat="1" ht="23.25">
      <c r="A4" s="472" t="s">
        <v>391</v>
      </c>
    </row>
    <row r="5" s="472" customFormat="1" ht="23.25">
      <c r="A5" s="472" t="s">
        <v>197</v>
      </c>
    </row>
    <row r="6" s="472" customFormat="1" ht="23.25">
      <c r="A6" s="472" t="s">
        <v>392</v>
      </c>
    </row>
    <row r="7" s="472" customFormat="1" ht="23.25">
      <c r="A7" s="472" t="s">
        <v>198</v>
      </c>
    </row>
    <row r="8" ht="23.25">
      <c r="A8" s="472" t="s">
        <v>57</v>
      </c>
    </row>
    <row r="9" ht="24" customHeight="1">
      <c r="V9" s="172" t="s">
        <v>910</v>
      </c>
    </row>
    <row r="10" spans="4:22" ht="24" customHeight="1">
      <c r="D10" s="156" t="s">
        <v>702</v>
      </c>
      <c r="E10" s="156"/>
      <c r="F10" s="156"/>
      <c r="H10" s="156" t="s">
        <v>911</v>
      </c>
      <c r="I10" s="156"/>
      <c r="J10" s="156"/>
      <c r="L10" s="156" t="s">
        <v>819</v>
      </c>
      <c r="M10" s="156"/>
      <c r="N10" s="156"/>
      <c r="P10" s="156" t="s">
        <v>701</v>
      </c>
      <c r="Q10" s="156"/>
      <c r="R10" s="156"/>
      <c r="S10" s="170"/>
      <c r="T10" s="156" t="s">
        <v>860</v>
      </c>
      <c r="U10" s="156"/>
      <c r="V10" s="156"/>
    </row>
    <row r="11" spans="4:22" ht="24" customHeight="1">
      <c r="D11" s="541" t="s">
        <v>216</v>
      </c>
      <c r="E11" s="158"/>
      <c r="F11" s="541" t="s">
        <v>1049</v>
      </c>
      <c r="G11" s="159"/>
      <c r="H11" s="541" t="s">
        <v>216</v>
      </c>
      <c r="I11" s="158"/>
      <c r="J11" s="541" t="s">
        <v>1049</v>
      </c>
      <c r="K11" s="159"/>
      <c r="L11" s="541" t="s">
        <v>216</v>
      </c>
      <c r="M11" s="158"/>
      <c r="N11" s="541" t="s">
        <v>1049</v>
      </c>
      <c r="O11" s="159"/>
      <c r="P11" s="541" t="s">
        <v>216</v>
      </c>
      <c r="Q11" s="158"/>
      <c r="R11" s="541" t="s">
        <v>1049</v>
      </c>
      <c r="S11" s="160"/>
      <c r="T11" s="541" t="s">
        <v>216</v>
      </c>
      <c r="U11" s="158"/>
      <c r="V11" s="541" t="s">
        <v>1049</v>
      </c>
    </row>
    <row r="12" spans="1:22" ht="24" customHeight="1">
      <c r="A12" s="157" t="s">
        <v>508</v>
      </c>
      <c r="D12" s="161">
        <f>855933-1</f>
        <v>855932</v>
      </c>
      <c r="E12" s="161"/>
      <c r="F12" s="598">
        <v>755776</v>
      </c>
      <c r="G12" s="161"/>
      <c r="H12" s="161">
        <v>1217317</v>
      </c>
      <c r="I12" s="161"/>
      <c r="J12" s="598">
        <v>1291344</v>
      </c>
      <c r="K12" s="161"/>
      <c r="L12" s="162">
        <v>20000</v>
      </c>
      <c r="M12" s="161"/>
      <c r="N12" s="600">
        <v>19870</v>
      </c>
      <c r="O12" s="161"/>
      <c r="P12" s="600">
        <v>0</v>
      </c>
      <c r="Q12" s="161"/>
      <c r="R12" s="600">
        <v>0</v>
      </c>
      <c r="S12" s="162"/>
      <c r="T12" s="161">
        <f>D12+H12+L12+P12</f>
        <v>2093249</v>
      </c>
      <c r="U12" s="161"/>
      <c r="V12" s="161">
        <f>F12+J12+N12+R12</f>
        <v>2066990</v>
      </c>
    </row>
    <row r="13" spans="1:22" ht="24" customHeight="1">
      <c r="A13" s="157" t="s">
        <v>509</v>
      </c>
      <c r="D13" s="164">
        <v>-129364</v>
      </c>
      <c r="E13" s="165"/>
      <c r="F13" s="599">
        <v>-37496</v>
      </c>
      <c r="G13" s="165"/>
      <c r="H13" s="164">
        <v>-1090401</v>
      </c>
      <c r="I13" s="165"/>
      <c r="J13" s="599">
        <v>-1156383</v>
      </c>
      <c r="K13" s="165"/>
      <c r="L13" s="164">
        <v>-8100</v>
      </c>
      <c r="M13" s="165"/>
      <c r="N13" s="599">
        <v>-1541</v>
      </c>
      <c r="O13" s="165"/>
      <c r="P13" s="599">
        <v>0</v>
      </c>
      <c r="Q13" s="165"/>
      <c r="R13" s="599">
        <v>0</v>
      </c>
      <c r="S13" s="161"/>
      <c r="T13" s="164">
        <f>D13+H13+L13+P13</f>
        <v>-1227865</v>
      </c>
      <c r="U13" s="165"/>
      <c r="V13" s="164">
        <f>F13+J13+N13+R13</f>
        <v>-1195420</v>
      </c>
    </row>
    <row r="14" spans="1:22" ht="24" customHeight="1">
      <c r="A14" s="157" t="s">
        <v>510</v>
      </c>
      <c r="D14" s="161">
        <f>SUM(D12:D13)</f>
        <v>726568</v>
      </c>
      <c r="E14" s="161"/>
      <c r="F14" s="161">
        <f>SUM(F12:F13)</f>
        <v>718280</v>
      </c>
      <c r="G14" s="161"/>
      <c r="H14" s="161">
        <f>SUM(H12:H13)</f>
        <v>126916</v>
      </c>
      <c r="I14" s="161"/>
      <c r="J14" s="161">
        <f>SUM(J12:J13)</f>
        <v>134961</v>
      </c>
      <c r="K14" s="161"/>
      <c r="L14" s="161">
        <f>SUM(L12:L13)</f>
        <v>11900</v>
      </c>
      <c r="M14" s="161"/>
      <c r="N14" s="161">
        <f>SUM(N12:N13)</f>
        <v>18329</v>
      </c>
      <c r="O14" s="161"/>
      <c r="P14" s="173">
        <f>SUM(P12:P13)</f>
        <v>0</v>
      </c>
      <c r="Q14" s="161"/>
      <c r="R14" s="162">
        <f>SUM(R12:R13)</f>
        <v>0</v>
      </c>
      <c r="S14" s="162"/>
      <c r="T14" s="161">
        <f>SUM(T12:T13)</f>
        <v>865384</v>
      </c>
      <c r="U14" s="161"/>
      <c r="V14" s="161">
        <f>SUM(V12:V13)</f>
        <v>871570</v>
      </c>
    </row>
    <row r="15" spans="1:22" ht="24" customHeight="1">
      <c r="A15" s="157" t="s">
        <v>511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>
        <v>-240879</v>
      </c>
      <c r="U15" s="161"/>
      <c r="V15" s="598">
        <v>-220128</v>
      </c>
    </row>
    <row r="16" spans="1:22" ht="24" customHeight="1">
      <c r="A16" s="157" t="s">
        <v>512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>
        <v>-25280</v>
      </c>
      <c r="U16" s="161"/>
      <c r="V16" s="598">
        <v>-30577</v>
      </c>
    </row>
    <row r="17" spans="1:22" ht="24" customHeight="1">
      <c r="A17" s="152" t="s">
        <v>679</v>
      </c>
      <c r="D17" s="161"/>
      <c r="E17" s="161"/>
      <c r="F17" s="161"/>
      <c r="G17" s="161"/>
      <c r="H17" s="161"/>
      <c r="I17" s="161"/>
      <c r="J17" s="161"/>
      <c r="K17" s="161"/>
      <c r="L17" s="598"/>
      <c r="M17" s="161"/>
      <c r="N17" s="161"/>
      <c r="O17" s="161"/>
      <c r="P17" s="161"/>
      <c r="Q17" s="161"/>
      <c r="R17" s="161"/>
      <c r="S17" s="161"/>
      <c r="T17" s="161">
        <v>32268</v>
      </c>
      <c r="U17" s="161"/>
      <c r="V17" s="598">
        <v>11501</v>
      </c>
    </row>
    <row r="18" spans="1:22" ht="24" customHeight="1" thickBot="1">
      <c r="A18" s="157" t="s">
        <v>513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8">
        <f>SUM(T14:T17)</f>
        <v>631493</v>
      </c>
      <c r="U18" s="165"/>
      <c r="V18" s="168">
        <f>SUM(V14:V17)</f>
        <v>632366</v>
      </c>
    </row>
    <row r="19" spans="1:22" ht="24" customHeight="1" thickTop="1">
      <c r="A19" s="157" t="s">
        <v>514</v>
      </c>
      <c r="D19" s="598">
        <v>244130</v>
      </c>
      <c r="E19" s="598"/>
      <c r="F19" s="598">
        <v>234266</v>
      </c>
      <c r="G19" s="598"/>
      <c r="H19" s="598">
        <v>747781</v>
      </c>
      <c r="I19" s="598"/>
      <c r="J19" s="598">
        <v>760500</v>
      </c>
      <c r="K19" s="598"/>
      <c r="L19" s="598">
        <v>184684</v>
      </c>
      <c r="M19" s="598"/>
      <c r="N19" s="598">
        <v>187299</v>
      </c>
      <c r="O19" s="598"/>
      <c r="P19" s="598">
        <v>0</v>
      </c>
      <c r="Q19" s="598"/>
      <c r="R19" s="598">
        <v>0</v>
      </c>
      <c r="S19" s="161"/>
      <c r="T19" s="174">
        <f>+D19+H19+L19+P19</f>
        <v>1176595</v>
      </c>
      <c r="U19" s="165"/>
      <c r="V19" s="165">
        <f>+F19+J19+N19+R19</f>
        <v>1182065</v>
      </c>
    </row>
    <row r="20" spans="1:22" ht="24" customHeight="1">
      <c r="A20" s="157" t="s">
        <v>515</v>
      </c>
      <c r="D20" s="161"/>
      <c r="E20" s="161"/>
      <c r="F20" s="598"/>
      <c r="G20" s="161"/>
      <c r="H20" s="161"/>
      <c r="I20" s="161"/>
      <c r="J20" s="598"/>
      <c r="K20" s="161"/>
      <c r="L20" s="161"/>
      <c r="M20" s="161"/>
      <c r="N20" s="598"/>
      <c r="O20" s="165"/>
      <c r="P20" s="161"/>
      <c r="Q20" s="161"/>
      <c r="R20" s="598"/>
      <c r="S20" s="161"/>
      <c r="T20" s="165">
        <f>21266410-1+11408</f>
        <v>21277817</v>
      </c>
      <c r="U20" s="165"/>
      <c r="V20" s="601">
        <v>19422344</v>
      </c>
    </row>
    <row r="21" spans="1:22" ht="24" customHeight="1" thickBot="1">
      <c r="A21" s="157" t="s">
        <v>516</v>
      </c>
      <c r="D21" s="161"/>
      <c r="E21" s="161"/>
      <c r="F21" s="598"/>
      <c r="G21" s="161"/>
      <c r="H21" s="161"/>
      <c r="I21" s="161"/>
      <c r="J21" s="598"/>
      <c r="K21" s="161"/>
      <c r="L21" s="161"/>
      <c r="M21" s="161"/>
      <c r="N21" s="598"/>
      <c r="O21" s="165"/>
      <c r="P21" s="161"/>
      <c r="Q21" s="161"/>
      <c r="R21" s="598"/>
      <c r="S21" s="161"/>
      <c r="T21" s="168">
        <f>SUM(T19:T20)</f>
        <v>22454412</v>
      </c>
      <c r="U21" s="165"/>
      <c r="V21" s="168">
        <f>SUM(V19:V20)</f>
        <v>20604409</v>
      </c>
    </row>
    <row r="22" spans="1:22" ht="24" customHeight="1" thickTop="1">
      <c r="A22" s="157" t="s">
        <v>517</v>
      </c>
      <c r="D22" s="598">
        <v>600</v>
      </c>
      <c r="E22" s="598">
        <v>0</v>
      </c>
      <c r="F22" s="598">
        <v>600</v>
      </c>
      <c r="G22" s="598">
        <v>0</v>
      </c>
      <c r="H22" s="598">
        <v>314537</v>
      </c>
      <c r="I22" s="598">
        <v>0</v>
      </c>
      <c r="J22" s="598">
        <v>313647</v>
      </c>
      <c r="K22" s="598">
        <v>0</v>
      </c>
      <c r="L22" s="598">
        <v>133055</v>
      </c>
      <c r="M22" s="598">
        <v>0</v>
      </c>
      <c r="N22" s="598">
        <v>79808</v>
      </c>
      <c r="O22" s="598"/>
      <c r="P22" s="598">
        <v>0</v>
      </c>
      <c r="Q22" s="598"/>
      <c r="R22" s="598">
        <v>0</v>
      </c>
      <c r="S22" s="161"/>
      <c r="T22" s="174">
        <f>D22+H22+L22+P22</f>
        <v>448192</v>
      </c>
      <c r="U22" s="165"/>
      <c r="V22" s="165">
        <f>F22+J22+N22+R22</f>
        <v>394055</v>
      </c>
    </row>
    <row r="23" spans="1:22" ht="24" customHeight="1">
      <c r="A23" s="157" t="s">
        <v>518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>
        <f>2240679-1858</f>
        <v>2238821</v>
      </c>
      <c r="U23" s="165"/>
      <c r="V23" s="601">
        <v>2075045</v>
      </c>
    </row>
    <row r="24" spans="1:22" ht="24" customHeight="1" thickBot="1">
      <c r="A24" s="157" t="s">
        <v>519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8">
        <f>SUM(T22:T23)</f>
        <v>2687013</v>
      </c>
      <c r="U24" s="165"/>
      <c r="V24" s="168">
        <f>SUM(V22:V23)</f>
        <v>2469100</v>
      </c>
    </row>
    <row r="25" spans="4:22" ht="15" customHeight="1" thickTop="1"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1"/>
      <c r="U25" s="165"/>
      <c r="V25" s="161"/>
    </row>
    <row r="26" spans="20:22" ht="15" customHeight="1">
      <c r="T26" s="159"/>
      <c r="V26" s="159"/>
    </row>
    <row r="27" spans="1:22" s="569" customFormat="1" ht="24" customHeight="1">
      <c r="A27" s="700" t="s">
        <v>741</v>
      </c>
      <c r="B27" s="700"/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0"/>
      <c r="S27" s="700"/>
      <c r="T27" s="701"/>
      <c r="U27" s="700"/>
      <c r="V27" s="701"/>
    </row>
    <row r="28" spans="1:22" s="569" customFormat="1" ht="24" customHeight="1">
      <c r="A28" s="700"/>
      <c r="B28" s="700"/>
      <c r="C28" s="700"/>
      <c r="D28" s="700"/>
      <c r="E28" s="700"/>
      <c r="F28" s="700"/>
      <c r="G28" s="700"/>
      <c r="H28" s="700"/>
      <c r="I28" s="700"/>
      <c r="J28" s="700"/>
      <c r="K28" s="700"/>
      <c r="L28" s="700"/>
      <c r="M28" s="700"/>
      <c r="N28" s="700"/>
      <c r="O28" s="700"/>
      <c r="P28" s="700"/>
      <c r="Q28" s="700"/>
      <c r="R28" s="700"/>
      <c r="S28" s="700"/>
      <c r="T28" s="701"/>
      <c r="U28" s="700"/>
      <c r="V28" s="701"/>
    </row>
  </sheetData>
  <sheetProtection/>
  <printOptions/>
  <pageMargins left="0.5905511811023623" right="0.15748031496062992" top="0.5118110236220472" bottom="0.11811023622047245" header="0.2362204724409449" footer="0.2755905511811024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4"/>
  <sheetViews>
    <sheetView zoomScale="85" zoomScaleNormal="85" zoomScalePageLayoutView="0" workbookViewId="0" topLeftCell="A13">
      <selection activeCell="A24" sqref="A24"/>
    </sheetView>
  </sheetViews>
  <sheetFormatPr defaultColWidth="9.140625" defaultRowHeight="24" customHeight="1"/>
  <cols>
    <col min="1" max="1" width="27.8515625" style="152" customWidth="1"/>
    <col min="2" max="2" width="3.28125" style="152" customWidth="1"/>
    <col min="3" max="3" width="0.85546875" style="152" customWidth="1"/>
    <col min="4" max="4" width="13.28125" style="152" customWidth="1"/>
    <col min="5" max="5" width="0.85546875" style="152" customWidth="1"/>
    <col min="6" max="6" width="13.28125" style="152" customWidth="1"/>
    <col min="7" max="7" width="0.85546875" style="152" customWidth="1"/>
    <col min="8" max="8" width="13.28125" style="152" customWidth="1"/>
    <col min="9" max="9" width="0.85546875" style="152" customWidth="1"/>
    <col min="10" max="10" width="13.28125" style="152" customWidth="1"/>
    <col min="11" max="11" width="0.85546875" style="152" customWidth="1"/>
    <col min="12" max="12" width="13.28125" style="152" customWidth="1"/>
    <col min="13" max="13" width="0.85546875" style="152" customWidth="1"/>
    <col min="14" max="14" width="13.28125" style="152" customWidth="1"/>
    <col min="15" max="15" width="1.28515625" style="152" hidden="1" customWidth="1"/>
    <col min="16" max="16" width="12.57421875" style="152" hidden="1" customWidth="1"/>
    <col min="17" max="17" width="0.85546875" style="152" hidden="1" customWidth="1"/>
    <col min="18" max="18" width="12.57421875" style="152" hidden="1" customWidth="1"/>
    <col min="19" max="19" width="1.28515625" style="152" customWidth="1"/>
    <col min="20" max="20" width="13.28125" style="152" customWidth="1"/>
    <col min="21" max="21" width="1.1484375" style="152" customWidth="1"/>
    <col min="22" max="22" width="13.28125" style="152" customWidth="1"/>
    <col min="23" max="23" width="2.00390625" style="152" customWidth="1"/>
    <col min="24" max="16384" width="9.140625" style="152" customWidth="1"/>
  </cols>
  <sheetData>
    <row r="1" spans="1:22" ht="24" customHeight="1">
      <c r="A1" s="552" t="s">
        <v>61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3" ht="24" customHeight="1">
      <c r="A3" s="153" t="s">
        <v>58</v>
      </c>
    </row>
    <row r="4" ht="24" customHeight="1">
      <c r="A4" s="473" t="s">
        <v>59</v>
      </c>
    </row>
    <row r="5" ht="24" customHeight="1">
      <c r="V5" s="154" t="s">
        <v>910</v>
      </c>
    </row>
    <row r="6" spans="4:22" ht="24" customHeight="1">
      <c r="D6" s="155" t="s">
        <v>702</v>
      </c>
      <c r="E6" s="155"/>
      <c r="F6" s="155"/>
      <c r="H6" s="155" t="s">
        <v>911</v>
      </c>
      <c r="I6" s="155"/>
      <c r="J6" s="155"/>
      <c r="L6" s="156" t="s">
        <v>819</v>
      </c>
      <c r="M6" s="155"/>
      <c r="N6" s="155"/>
      <c r="P6" s="156" t="s">
        <v>701</v>
      </c>
      <c r="Q6" s="155"/>
      <c r="R6" s="155"/>
      <c r="T6" s="155" t="s">
        <v>860</v>
      </c>
      <c r="U6" s="155"/>
      <c r="V6" s="155"/>
    </row>
    <row r="7" spans="4:22" s="157" customFormat="1" ht="24" customHeight="1">
      <c r="D7" s="541" t="s">
        <v>216</v>
      </c>
      <c r="E7" s="158"/>
      <c r="F7" s="541" t="s">
        <v>1049</v>
      </c>
      <c r="G7" s="159"/>
      <c r="H7" s="541" t="s">
        <v>216</v>
      </c>
      <c r="I7" s="158"/>
      <c r="J7" s="541" t="s">
        <v>1049</v>
      </c>
      <c r="K7" s="159"/>
      <c r="L7" s="541" t="s">
        <v>216</v>
      </c>
      <c r="M7" s="158"/>
      <c r="N7" s="541" t="s">
        <v>1049</v>
      </c>
      <c r="O7" s="159"/>
      <c r="P7" s="541" t="s">
        <v>216</v>
      </c>
      <c r="Q7" s="158"/>
      <c r="R7" s="541" t="s">
        <v>1049</v>
      </c>
      <c r="S7" s="160"/>
      <c r="T7" s="541" t="s">
        <v>216</v>
      </c>
      <c r="U7" s="158"/>
      <c r="V7" s="541" t="s">
        <v>1049</v>
      </c>
    </row>
    <row r="8" spans="1:22" ht="24" customHeight="1">
      <c r="A8" s="152" t="s">
        <v>508</v>
      </c>
      <c r="D8" s="598">
        <v>640592</v>
      </c>
      <c r="E8" s="598"/>
      <c r="F8" s="598">
        <v>615638</v>
      </c>
      <c r="G8" s="598"/>
      <c r="H8" s="598">
        <v>1217317</v>
      </c>
      <c r="I8" s="598"/>
      <c r="J8" s="598">
        <v>1291344</v>
      </c>
      <c r="K8" s="598"/>
      <c r="L8" s="600">
        <v>20000</v>
      </c>
      <c r="M8" s="598"/>
      <c r="N8" s="600">
        <v>19870</v>
      </c>
      <c r="O8" s="598"/>
      <c r="P8" s="600">
        <v>0</v>
      </c>
      <c r="Q8" s="598"/>
      <c r="R8" s="544">
        <v>0</v>
      </c>
      <c r="S8" s="161"/>
      <c r="T8" s="161">
        <f>D8+H8+L8+P8</f>
        <v>1877909</v>
      </c>
      <c r="U8" s="163"/>
      <c r="V8" s="161">
        <f>F8+J8+N8+R8</f>
        <v>1926852</v>
      </c>
    </row>
    <row r="9" spans="1:22" ht="24" customHeight="1">
      <c r="A9" s="152" t="s">
        <v>509</v>
      </c>
      <c r="D9" s="599">
        <v>-85821</v>
      </c>
      <c r="E9" s="598"/>
      <c r="F9" s="599">
        <v>-24249</v>
      </c>
      <c r="G9" s="598"/>
      <c r="H9" s="164">
        <v>-1090401</v>
      </c>
      <c r="I9" s="598"/>
      <c r="J9" s="599">
        <v>-1156383</v>
      </c>
      <c r="K9" s="598"/>
      <c r="L9" s="599">
        <v>-8100</v>
      </c>
      <c r="M9" s="598"/>
      <c r="N9" s="599">
        <v>-1541</v>
      </c>
      <c r="O9" s="598"/>
      <c r="P9" s="599">
        <v>0</v>
      </c>
      <c r="Q9" s="598"/>
      <c r="R9" s="543">
        <v>0</v>
      </c>
      <c r="S9" s="161"/>
      <c r="T9" s="164">
        <f>D9+H9+L9+P9</f>
        <v>-1184322</v>
      </c>
      <c r="U9" s="163"/>
      <c r="V9" s="164">
        <f>F9+J9+N9+R9</f>
        <v>-1182173</v>
      </c>
    </row>
    <row r="10" spans="1:22" ht="24" customHeight="1">
      <c r="A10" s="152" t="s">
        <v>510</v>
      </c>
      <c r="D10" s="162">
        <f>SUM(D8:D9)</f>
        <v>554771</v>
      </c>
      <c r="E10" s="161"/>
      <c r="F10" s="162">
        <f>SUM(F8:F9)</f>
        <v>591389</v>
      </c>
      <c r="G10" s="161"/>
      <c r="H10" s="162">
        <f>SUM(H8:H9)</f>
        <v>126916</v>
      </c>
      <c r="I10" s="161"/>
      <c r="J10" s="162">
        <f>SUM(J8:J9)</f>
        <v>134961</v>
      </c>
      <c r="K10" s="161"/>
      <c r="L10" s="162">
        <f>SUM(L8:L9)</f>
        <v>11900</v>
      </c>
      <c r="M10" s="161"/>
      <c r="N10" s="162">
        <f>SUM(N8:N9)</f>
        <v>18329</v>
      </c>
      <c r="O10" s="161"/>
      <c r="P10" s="162">
        <f>SUM(P8:P9)</f>
        <v>0</v>
      </c>
      <c r="Q10" s="161"/>
      <c r="R10" s="162">
        <f>SUM(R8:R9)</f>
        <v>0</v>
      </c>
      <c r="S10" s="161"/>
      <c r="T10" s="163">
        <f>SUM(T8:T9)</f>
        <v>693587</v>
      </c>
      <c r="U10" s="163"/>
      <c r="V10" s="163">
        <f>SUM(V8:V9)</f>
        <v>744679</v>
      </c>
    </row>
    <row r="11" spans="1:22" ht="24" customHeight="1">
      <c r="A11" s="152" t="s">
        <v>511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>
        <v>-240879</v>
      </c>
      <c r="U11" s="163"/>
      <c r="V11" s="161">
        <v>-220128</v>
      </c>
    </row>
    <row r="12" spans="1:22" ht="24" customHeight="1">
      <c r="A12" s="152" t="s">
        <v>512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>
        <v>-25280</v>
      </c>
      <c r="U12" s="163"/>
      <c r="V12" s="161">
        <v>-30577</v>
      </c>
    </row>
    <row r="13" spans="1:22" ht="24" customHeight="1">
      <c r="A13" s="152" t="s">
        <v>679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>
        <v>32268</v>
      </c>
      <c r="U13" s="163"/>
      <c r="V13" s="161">
        <v>11501</v>
      </c>
    </row>
    <row r="14" spans="1:22" ht="24" customHeight="1" thickBot="1">
      <c r="A14" s="473" t="s">
        <v>207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5"/>
      <c r="P14" s="161"/>
      <c r="Q14" s="161"/>
      <c r="R14" s="161"/>
      <c r="S14" s="165"/>
      <c r="T14" s="166">
        <f>SUM(T10:T13)</f>
        <v>459696</v>
      </c>
      <c r="U14" s="167"/>
      <c r="V14" s="166">
        <f>SUM(V10:V13)</f>
        <v>505475</v>
      </c>
    </row>
    <row r="15" spans="1:22" ht="24" customHeight="1" thickTop="1">
      <c r="A15" s="152" t="s">
        <v>514</v>
      </c>
      <c r="D15" s="598">
        <v>244130</v>
      </c>
      <c r="E15" s="598"/>
      <c r="F15" s="598">
        <v>234266</v>
      </c>
      <c r="G15" s="598"/>
      <c r="H15" s="598">
        <v>747780</v>
      </c>
      <c r="I15" s="598"/>
      <c r="J15" s="598">
        <v>760500</v>
      </c>
      <c r="K15" s="598"/>
      <c r="L15" s="598">
        <v>184684</v>
      </c>
      <c r="M15" s="598"/>
      <c r="N15" s="598">
        <v>187299</v>
      </c>
      <c r="O15" s="598"/>
      <c r="P15" s="598">
        <v>0</v>
      </c>
      <c r="Q15" s="598"/>
      <c r="R15" s="542">
        <v>0</v>
      </c>
      <c r="S15" s="161"/>
      <c r="T15" s="161">
        <f>D15+H15+L15+P15</f>
        <v>1176594</v>
      </c>
      <c r="U15" s="163"/>
      <c r="V15" s="163">
        <f>F15+J15+N15+R15</f>
        <v>1182065</v>
      </c>
    </row>
    <row r="16" spans="1:22" ht="24" customHeight="1">
      <c r="A16" s="152" t="s">
        <v>515</v>
      </c>
      <c r="D16" s="161"/>
      <c r="E16" s="161"/>
      <c r="F16" s="598"/>
      <c r="G16" s="161"/>
      <c r="H16" s="161"/>
      <c r="I16" s="161"/>
      <c r="J16" s="598"/>
      <c r="K16" s="161"/>
      <c r="L16" s="161"/>
      <c r="M16" s="161"/>
      <c r="N16" s="598"/>
      <c r="O16" s="165"/>
      <c r="P16" s="161"/>
      <c r="Q16" s="161"/>
      <c r="R16" s="161"/>
      <c r="S16" s="165"/>
      <c r="T16" s="163">
        <f>10115773+11408</f>
        <v>10127181</v>
      </c>
      <c r="U16" s="163"/>
      <c r="V16" s="163">
        <v>9290910</v>
      </c>
    </row>
    <row r="17" spans="1:22" ht="24" customHeight="1" thickBot="1">
      <c r="A17" s="152" t="s">
        <v>516</v>
      </c>
      <c r="D17" s="161"/>
      <c r="E17" s="161"/>
      <c r="F17" s="598"/>
      <c r="G17" s="161"/>
      <c r="H17" s="161"/>
      <c r="I17" s="161"/>
      <c r="J17" s="598"/>
      <c r="K17" s="161"/>
      <c r="L17" s="161"/>
      <c r="M17" s="161"/>
      <c r="N17" s="598"/>
      <c r="O17" s="165"/>
      <c r="P17" s="161"/>
      <c r="Q17" s="161"/>
      <c r="R17" s="161"/>
      <c r="S17" s="165"/>
      <c r="T17" s="166">
        <f>SUM(T15:T16)</f>
        <v>11303775</v>
      </c>
      <c r="U17" s="167"/>
      <c r="V17" s="166">
        <f>SUM(V15:V16)</f>
        <v>10472975</v>
      </c>
    </row>
    <row r="18" spans="1:22" ht="24" customHeight="1" thickTop="1">
      <c r="A18" s="152" t="s">
        <v>517</v>
      </c>
      <c r="D18" s="598">
        <v>600</v>
      </c>
      <c r="E18" s="598">
        <v>0</v>
      </c>
      <c r="F18" s="598">
        <v>600</v>
      </c>
      <c r="G18" s="598">
        <v>0</v>
      </c>
      <c r="H18" s="598">
        <v>314537</v>
      </c>
      <c r="I18" s="598">
        <v>0</v>
      </c>
      <c r="J18" s="598">
        <v>313647</v>
      </c>
      <c r="K18" s="598">
        <v>0</v>
      </c>
      <c r="L18" s="598">
        <v>133055</v>
      </c>
      <c r="M18" s="598">
        <v>0</v>
      </c>
      <c r="N18" s="598">
        <v>79808</v>
      </c>
      <c r="O18" s="598"/>
      <c r="P18" s="598">
        <v>0</v>
      </c>
      <c r="Q18" s="598"/>
      <c r="R18" s="598">
        <v>0</v>
      </c>
      <c r="S18" s="161"/>
      <c r="T18" s="161">
        <f>D18+H18+L18+P18</f>
        <v>448192</v>
      </c>
      <c r="U18" s="163"/>
      <c r="V18" s="163">
        <f>F18+J18+N18+R18</f>
        <v>394055</v>
      </c>
    </row>
    <row r="19" spans="1:22" ht="24" customHeight="1">
      <c r="A19" s="152" t="s">
        <v>518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5"/>
      <c r="P19" s="161"/>
      <c r="Q19" s="161"/>
      <c r="R19" s="161"/>
      <c r="S19" s="165"/>
      <c r="T19" s="163">
        <f>2240679-1858</f>
        <v>2238821</v>
      </c>
      <c r="U19" s="163"/>
      <c r="V19" s="608">
        <v>2075045</v>
      </c>
    </row>
    <row r="20" spans="1:22" ht="24" customHeight="1" thickBot="1">
      <c r="A20" s="152" t="s">
        <v>519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8">
        <f>SUM(T18:T19)</f>
        <v>2687013</v>
      </c>
      <c r="U20" s="167"/>
      <c r="V20" s="166">
        <f>SUM(V18:V19)</f>
        <v>2469100</v>
      </c>
    </row>
    <row r="21" spans="20:22" ht="24" customHeight="1" thickTop="1">
      <c r="T21" s="163"/>
      <c r="V21" s="163"/>
    </row>
    <row r="22" spans="20:22" ht="24" customHeight="1">
      <c r="T22" s="163"/>
      <c r="V22" s="163"/>
    </row>
    <row r="23" spans="1:22" s="569" customFormat="1" ht="24" customHeight="1">
      <c r="A23" s="700" t="s">
        <v>741</v>
      </c>
      <c r="B23" s="700"/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  <c r="S23" s="700"/>
      <c r="T23" s="701"/>
      <c r="U23" s="700"/>
      <c r="V23" s="701"/>
    </row>
    <row r="24" spans="1:22" s="569" customFormat="1" ht="24" customHeight="1">
      <c r="A24" s="700"/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0"/>
      <c r="T24" s="701"/>
      <c r="U24" s="700"/>
      <c r="V24" s="701"/>
    </row>
  </sheetData>
  <sheetProtection/>
  <printOptions/>
  <pageMargins left="0.7480314960629921" right="0.35433070866141736" top="0.5511811023622047" bottom="0.31496062992125984" header="0.2362204724409449" footer="0.2755905511811024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10" zoomScalePageLayoutView="0" workbookViewId="0" topLeftCell="A46">
      <selection activeCell="B54" sqref="B54"/>
    </sheetView>
  </sheetViews>
  <sheetFormatPr defaultColWidth="9.140625" defaultRowHeight="27" customHeight="1"/>
  <cols>
    <col min="1" max="1" width="9.140625" style="45" customWidth="1"/>
    <col min="2" max="2" width="12.00390625" style="45" customWidth="1"/>
    <col min="3" max="3" width="9.140625" style="45" customWidth="1"/>
    <col min="4" max="4" width="8.28125" style="45" customWidth="1"/>
    <col min="5" max="5" width="16.8515625" style="45" customWidth="1"/>
    <col min="6" max="6" width="0.85546875" style="45" customWidth="1"/>
    <col min="7" max="7" width="16.8515625" style="45" customWidth="1"/>
    <col min="8" max="8" width="0.85546875" style="45" customWidth="1"/>
    <col min="9" max="9" width="16.8515625" style="45" customWidth="1"/>
    <col min="10" max="10" width="0.85546875" style="45" customWidth="1"/>
    <col min="11" max="11" width="16.8515625" style="45" customWidth="1"/>
    <col min="12" max="12" width="3.140625" style="45" customWidth="1"/>
    <col min="13" max="13" width="2.57421875" style="45" customWidth="1"/>
    <col min="14" max="16384" width="9.140625" style="45" customWidth="1"/>
  </cols>
  <sheetData>
    <row r="1" spans="1:12" ht="27" customHeight="1">
      <c r="A1" s="553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49"/>
    </row>
    <row r="2" spans="1:12" ht="23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27" customHeight="1">
      <c r="A3" s="43" t="s">
        <v>62</v>
      </c>
    </row>
    <row r="4" spans="1:11" ht="23.25">
      <c r="A4" s="468" t="s">
        <v>63</v>
      </c>
      <c r="K4" s="150"/>
    </row>
    <row r="5" ht="23.25">
      <c r="A5" s="468" t="s">
        <v>109</v>
      </c>
    </row>
    <row r="6" ht="23.25">
      <c r="A6" s="45" t="s">
        <v>695</v>
      </c>
    </row>
    <row r="7" ht="10.5" customHeight="1"/>
    <row r="8" ht="23.25">
      <c r="A8" s="468" t="s">
        <v>64</v>
      </c>
    </row>
    <row r="9" ht="23.25">
      <c r="A9" s="45" t="s">
        <v>750</v>
      </c>
    </row>
    <row r="10" ht="9.75" customHeight="1"/>
    <row r="11" ht="23.25">
      <c r="A11" s="468" t="s">
        <v>65</v>
      </c>
    </row>
    <row r="12" ht="23.25">
      <c r="A12" s="468" t="s">
        <v>202</v>
      </c>
    </row>
    <row r="13" ht="23.25">
      <c r="A13" s="468" t="s">
        <v>203</v>
      </c>
    </row>
    <row r="14" ht="6" customHeight="1">
      <c r="A14" s="468"/>
    </row>
    <row r="15" ht="23.25">
      <c r="A15" s="468" t="s">
        <v>66</v>
      </c>
    </row>
    <row r="16" ht="23.25">
      <c r="A16" s="468" t="s">
        <v>204</v>
      </c>
    </row>
    <row r="17" ht="23.25">
      <c r="A17" s="468" t="s">
        <v>205</v>
      </c>
    </row>
    <row r="18" ht="23.25">
      <c r="A18" s="45" t="s">
        <v>624</v>
      </c>
    </row>
    <row r="19" ht="6.75" customHeight="1"/>
    <row r="20" ht="23.25">
      <c r="A20" s="468" t="s">
        <v>67</v>
      </c>
    </row>
    <row r="21" ht="23.25">
      <c r="A21" s="468" t="s">
        <v>208</v>
      </c>
    </row>
    <row r="22" ht="23.25">
      <c r="A22" s="45" t="s">
        <v>209</v>
      </c>
    </row>
    <row r="23" ht="23.25">
      <c r="A23" s="45" t="s">
        <v>210</v>
      </c>
    </row>
    <row r="24" ht="7.5" customHeight="1"/>
    <row r="25" s="468" customFormat="1" ht="23.25">
      <c r="A25" s="468" t="s">
        <v>68</v>
      </c>
    </row>
    <row r="26" s="468" customFormat="1" ht="23.25">
      <c r="A26" s="468" t="s">
        <v>791</v>
      </c>
    </row>
    <row r="27" s="468" customFormat="1" ht="23.25">
      <c r="A27" s="468" t="s">
        <v>785</v>
      </c>
    </row>
    <row r="28" s="468" customFormat="1" ht="23.25">
      <c r="A28" s="468" t="s">
        <v>792</v>
      </c>
    </row>
    <row r="29" spans="1:6" s="546" customFormat="1" ht="23.25">
      <c r="A29" s="621"/>
      <c r="F29" s="547"/>
    </row>
    <row r="30" spans="1:6" s="546" customFormat="1" ht="23.25">
      <c r="A30" s="70" t="s">
        <v>126</v>
      </c>
      <c r="F30" s="547"/>
    </row>
    <row r="31" spans="1:6" s="546" customFormat="1" ht="23.25">
      <c r="A31" s="621"/>
      <c r="B31" s="546" t="s">
        <v>139</v>
      </c>
      <c r="F31" s="547"/>
    </row>
    <row r="32" spans="1:6" s="546" customFormat="1" ht="23.25">
      <c r="A32" s="621" t="s">
        <v>140</v>
      </c>
      <c r="F32" s="547"/>
    </row>
    <row r="33" spans="1:6" s="546" customFormat="1" ht="23.25">
      <c r="A33" s="621" t="s">
        <v>141</v>
      </c>
      <c r="F33" s="547"/>
    </row>
    <row r="34" spans="1:6" s="546" customFormat="1" ht="23.25">
      <c r="A34" s="621" t="s">
        <v>154</v>
      </c>
      <c r="F34" s="547"/>
    </row>
    <row r="35" spans="1:6" s="546" customFormat="1" ht="6.75" customHeight="1">
      <c r="A35" s="621"/>
      <c r="F35" s="547"/>
    </row>
    <row r="36" spans="1:6" s="546" customFormat="1" ht="23.25">
      <c r="A36" s="621"/>
      <c r="F36" s="547"/>
    </row>
    <row r="37" spans="1:6" s="546" customFormat="1" ht="23.25">
      <c r="A37" s="621"/>
      <c r="F37" s="547"/>
    </row>
    <row r="38" spans="1:12" s="546" customFormat="1" ht="23.25">
      <c r="A38" s="702" t="s">
        <v>678</v>
      </c>
      <c r="B38" s="702"/>
      <c r="C38" s="702"/>
      <c r="D38" s="702"/>
      <c r="E38" s="702"/>
      <c r="F38" s="702"/>
      <c r="G38" s="702"/>
      <c r="H38" s="702"/>
      <c r="I38" s="702"/>
      <c r="J38" s="702"/>
      <c r="K38" s="702"/>
      <c r="L38" s="702"/>
    </row>
    <row r="39" spans="1:12" s="546" customFormat="1" ht="23.25">
      <c r="A39" s="702"/>
      <c r="B39" s="702"/>
      <c r="C39" s="702"/>
      <c r="D39" s="702"/>
      <c r="E39" s="702"/>
      <c r="F39" s="702"/>
      <c r="G39" s="702"/>
      <c r="H39" s="702"/>
      <c r="I39" s="702"/>
      <c r="J39" s="702"/>
      <c r="K39" s="702"/>
      <c r="L39" s="531"/>
    </row>
    <row r="40" spans="1:12" ht="27" customHeight="1">
      <c r="A40" s="553" t="s">
        <v>136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149"/>
    </row>
    <row r="41" spans="1:12" ht="23.25" customHeight="1">
      <c r="A41" s="55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149"/>
    </row>
    <row r="42" spans="1:6" s="546" customFormat="1" ht="23.25">
      <c r="A42" s="70" t="s">
        <v>137</v>
      </c>
      <c r="F42" s="547"/>
    </row>
    <row r="43" spans="1:6" s="546" customFormat="1" ht="23.25">
      <c r="A43" s="621" t="s">
        <v>142</v>
      </c>
      <c r="F43" s="547"/>
    </row>
    <row r="44" spans="1:6" s="546" customFormat="1" ht="3.75" customHeight="1">
      <c r="A44" s="621"/>
      <c r="F44" s="547"/>
    </row>
    <row r="45" spans="1:6" s="546" customFormat="1" ht="23.25">
      <c r="A45" s="621"/>
      <c r="B45" s="546" t="s">
        <v>143</v>
      </c>
      <c r="F45" s="547"/>
    </row>
    <row r="46" spans="1:6" s="546" customFormat="1" ht="23.25">
      <c r="A46" s="621" t="s">
        <v>144</v>
      </c>
      <c r="F46" s="547"/>
    </row>
    <row r="47" spans="1:6" s="546" customFormat="1" ht="9.75" customHeight="1">
      <c r="A47" s="621"/>
      <c r="F47" s="547"/>
    </row>
    <row r="48" spans="2:6" s="546" customFormat="1" ht="23.25">
      <c r="B48" s="621" t="s">
        <v>145</v>
      </c>
      <c r="C48" s="546" t="s">
        <v>146</v>
      </c>
      <c r="F48" s="547"/>
    </row>
    <row r="49" spans="2:6" s="546" customFormat="1" ht="23.25">
      <c r="B49" s="621"/>
      <c r="C49" s="546" t="s">
        <v>147</v>
      </c>
      <c r="F49" s="547"/>
    </row>
    <row r="50" spans="2:6" s="546" customFormat="1" ht="23.25">
      <c r="B50" s="621" t="s">
        <v>148</v>
      </c>
      <c r="C50" s="546" t="s">
        <v>149</v>
      </c>
      <c r="F50" s="547"/>
    </row>
    <row r="51" spans="2:6" s="546" customFormat="1" ht="23.25">
      <c r="B51" s="621"/>
      <c r="C51" s="546" t="s">
        <v>150</v>
      </c>
      <c r="F51" s="547"/>
    </row>
    <row r="52" spans="2:6" s="546" customFormat="1" ht="23.25">
      <c r="B52" s="621" t="s">
        <v>151</v>
      </c>
      <c r="C52" s="546" t="s">
        <v>152</v>
      </c>
      <c r="F52" s="547"/>
    </row>
    <row r="53" spans="1:6" s="546" customFormat="1" ht="9.75" customHeight="1">
      <c r="A53" s="621"/>
      <c r="F53" s="547"/>
    </row>
    <row r="54" spans="2:6" s="546" customFormat="1" ht="23.25">
      <c r="B54" s="621" t="s">
        <v>153</v>
      </c>
      <c r="F54" s="547"/>
    </row>
    <row r="55" spans="1:6" s="546" customFormat="1" ht="9.75" customHeight="1">
      <c r="A55" s="621"/>
      <c r="F55" s="547"/>
    </row>
    <row r="56" spans="1:14" s="546" customFormat="1" ht="23.25">
      <c r="A56" s="621"/>
      <c r="F56" s="547"/>
      <c r="K56" s="733" t="s">
        <v>129</v>
      </c>
      <c r="N56" s="621"/>
    </row>
    <row r="57" spans="1:14" s="546" customFormat="1" ht="23.25">
      <c r="A57" s="621"/>
      <c r="E57" s="732" t="s">
        <v>130</v>
      </c>
      <c r="F57" s="547"/>
      <c r="G57" s="732" t="s">
        <v>127</v>
      </c>
      <c r="H57" s="547"/>
      <c r="I57" s="732" t="s">
        <v>128</v>
      </c>
      <c r="J57" s="547"/>
      <c r="K57" s="732" t="s">
        <v>860</v>
      </c>
      <c r="N57" s="621"/>
    </row>
    <row r="58" spans="1:14" s="546" customFormat="1" ht="23.25">
      <c r="A58" s="621" t="s">
        <v>132</v>
      </c>
      <c r="F58" s="547"/>
      <c r="N58" s="621"/>
    </row>
    <row r="59" spans="1:14" s="546" customFormat="1" ht="23.25">
      <c r="A59" s="621" t="s">
        <v>133</v>
      </c>
      <c r="F59" s="547"/>
      <c r="N59" s="621"/>
    </row>
    <row r="60" spans="1:14" s="546" customFormat="1" ht="23.25">
      <c r="A60" s="621"/>
      <c r="B60" s="621" t="s">
        <v>134</v>
      </c>
      <c r="E60" s="734">
        <v>2977346558.8799996</v>
      </c>
      <c r="F60" s="735"/>
      <c r="G60" s="734">
        <v>0</v>
      </c>
      <c r="H60" s="734"/>
      <c r="I60" s="734">
        <v>0</v>
      </c>
      <c r="J60" s="734"/>
      <c r="K60" s="734">
        <f>SUM(E60:J60)</f>
        <v>2977346558.8799996</v>
      </c>
      <c r="N60" s="621"/>
    </row>
    <row r="61" spans="1:14" s="546" customFormat="1" ht="23.25">
      <c r="A61" s="621"/>
      <c r="B61" s="621" t="s">
        <v>135</v>
      </c>
      <c r="E61" s="734">
        <v>204901881.00000006</v>
      </c>
      <c r="F61" s="735"/>
      <c r="G61" s="734">
        <v>0</v>
      </c>
      <c r="H61" s="734"/>
      <c r="I61" s="734">
        <v>0</v>
      </c>
      <c r="J61" s="734"/>
      <c r="K61" s="734">
        <f>SUM(E61:J61)</f>
        <v>204901881.00000006</v>
      </c>
      <c r="N61" s="621"/>
    </row>
    <row r="62" spans="1:14" s="546" customFormat="1" ht="8.25" customHeight="1">
      <c r="A62" s="621"/>
      <c r="F62" s="547"/>
      <c r="N62" s="621"/>
    </row>
    <row r="63" spans="1:6" s="546" customFormat="1" ht="23.25">
      <c r="A63" s="621"/>
      <c r="B63" s="546" t="s">
        <v>131</v>
      </c>
      <c r="F63" s="547"/>
    </row>
    <row r="64" spans="1:6" s="546" customFormat="1" ht="23.25">
      <c r="A64" s="621"/>
      <c r="F64" s="547"/>
    </row>
    <row r="65" spans="1:12" s="69" customFormat="1" ht="27" customHeight="1">
      <c r="A65" s="70" t="s">
        <v>138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="69" customFormat="1" ht="23.25">
      <c r="B66" s="486" t="s">
        <v>108</v>
      </c>
    </row>
    <row r="67" s="69" customFormat="1" ht="23.25">
      <c r="B67" s="486"/>
    </row>
    <row r="68" s="69" customFormat="1" ht="23.25">
      <c r="B68" s="486"/>
    </row>
    <row r="69" s="69" customFormat="1" ht="23.25">
      <c r="B69" s="486"/>
    </row>
    <row r="70" ht="23.25"/>
    <row r="71" spans="1:12" s="531" customFormat="1" ht="27" customHeight="1">
      <c r="A71" s="702" t="s">
        <v>678</v>
      </c>
      <c r="B71" s="702"/>
      <c r="C71" s="702"/>
      <c r="D71" s="702"/>
      <c r="E71" s="702"/>
      <c r="F71" s="702"/>
      <c r="G71" s="702"/>
      <c r="H71" s="702"/>
      <c r="I71" s="702"/>
      <c r="J71" s="702"/>
      <c r="K71" s="702"/>
      <c r="L71" s="702"/>
    </row>
    <row r="72" spans="1:11" s="531" customFormat="1" ht="27" customHeight="1">
      <c r="A72" s="702"/>
      <c r="B72" s="702"/>
      <c r="C72" s="702"/>
      <c r="D72" s="702"/>
      <c r="E72" s="702"/>
      <c r="F72" s="702"/>
      <c r="G72" s="702"/>
      <c r="H72" s="702"/>
      <c r="I72" s="702"/>
      <c r="J72" s="702"/>
      <c r="K72" s="702"/>
    </row>
  </sheetData>
  <sheetProtection/>
  <printOptions horizontalCentered="1"/>
  <pageMargins left="0.3937007874015748" right="0" top="0.7086614173228347" bottom="0.5118110236220472" header="0.3937007874015748" footer="0.15748031496062992"/>
  <pageSetup horizontalDpi="600" verticalDpi="600" orientation="portrait" paperSize="9" scale="90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85" zoomScalePageLayoutView="0" workbookViewId="0" topLeftCell="A1">
      <selection activeCell="E17" sqref="E17"/>
    </sheetView>
  </sheetViews>
  <sheetFormatPr defaultColWidth="9.140625" defaultRowHeight="27" customHeight="1"/>
  <cols>
    <col min="1" max="1" width="5.421875" style="129" customWidth="1"/>
    <col min="2" max="2" width="4.7109375" style="129" customWidth="1"/>
    <col min="3" max="3" width="10.140625" style="129" customWidth="1"/>
    <col min="4" max="4" width="9.140625" style="129" customWidth="1"/>
    <col min="5" max="5" width="13.421875" style="129" customWidth="1"/>
    <col min="6" max="6" width="17.421875" style="129" customWidth="1"/>
    <col min="7" max="7" width="18.7109375" style="129" customWidth="1"/>
    <col min="8" max="8" width="1.28515625" style="123" customWidth="1"/>
    <col min="9" max="9" width="17.7109375" style="129" customWidth="1"/>
    <col min="10" max="10" width="1.28515625" style="129" customWidth="1"/>
    <col min="11" max="11" width="18.57421875" style="129" customWidth="1"/>
    <col min="12" max="12" width="5.00390625" style="129" customWidth="1"/>
    <col min="13" max="16384" width="9.140625" style="129" customWidth="1"/>
  </cols>
  <sheetData>
    <row r="1" spans="1:11" s="130" customFormat="1" ht="24.75" customHeight="1">
      <c r="A1" s="135" t="s">
        <v>322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25" customFormat="1" ht="23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0" s="443" customFormat="1" ht="23.25">
      <c r="A3" s="414" t="s">
        <v>1050</v>
      </c>
      <c r="B3" s="410"/>
      <c r="C3" s="440"/>
      <c r="D3" s="440"/>
      <c r="E3" s="441"/>
      <c r="F3" s="410"/>
      <c r="G3" s="442"/>
      <c r="H3" s="432"/>
      <c r="I3" s="442"/>
      <c r="J3" s="410"/>
    </row>
    <row r="4" spans="1:10" s="443" customFormat="1" ht="23.25">
      <c r="A4" s="444"/>
      <c r="B4" s="410" t="s">
        <v>622</v>
      </c>
      <c r="C4" s="440"/>
      <c r="D4" s="440"/>
      <c r="E4" s="441"/>
      <c r="F4" s="410"/>
      <c r="G4" s="442"/>
      <c r="H4" s="432"/>
      <c r="I4" s="442"/>
      <c r="J4" s="410"/>
    </row>
    <row r="5" spans="1:11" s="443" customFormat="1" ht="17.25" customHeight="1">
      <c r="A5" s="432" t="s">
        <v>590</v>
      </c>
      <c r="B5" s="410"/>
      <c r="C5" s="440"/>
      <c r="D5" s="440"/>
      <c r="E5" s="441"/>
      <c r="F5" s="410"/>
      <c r="G5" s="413"/>
      <c r="H5" s="414"/>
      <c r="J5" s="410"/>
      <c r="K5" s="415" t="s">
        <v>862</v>
      </c>
    </row>
    <row r="6" spans="1:10" s="443" customFormat="1" ht="23.25">
      <c r="A6" s="432"/>
      <c r="B6" s="410"/>
      <c r="C6" s="440"/>
      <c r="D6" s="440"/>
      <c r="E6" s="441"/>
      <c r="G6" s="435"/>
      <c r="I6" s="435"/>
      <c r="J6" s="435" t="s">
        <v>496</v>
      </c>
    </row>
    <row r="7" spans="1:11" s="410" customFormat="1" ht="23.25">
      <c r="A7" s="432"/>
      <c r="C7" s="440"/>
      <c r="D7" s="440"/>
      <c r="E7" s="441"/>
      <c r="F7" s="418"/>
      <c r="I7" s="438"/>
      <c r="J7" s="437" t="s">
        <v>752</v>
      </c>
      <c r="K7" s="439"/>
    </row>
    <row r="8" spans="1:11" s="410" customFormat="1" ht="23.25">
      <c r="A8" s="432"/>
      <c r="C8" s="440"/>
      <c r="D8" s="440"/>
      <c r="E8" s="441"/>
      <c r="H8" s="28"/>
      <c r="I8" s="27" t="s">
        <v>1075</v>
      </c>
      <c r="K8" s="27" t="s">
        <v>211</v>
      </c>
    </row>
    <row r="9" spans="1:11" s="410" customFormat="1" ht="23.25">
      <c r="A9" s="432"/>
      <c r="B9" s="410" t="s">
        <v>591</v>
      </c>
      <c r="C9" s="440"/>
      <c r="D9" s="440"/>
      <c r="E9" s="441"/>
      <c r="H9" s="445"/>
      <c r="I9" s="436">
        <v>1441695.2</v>
      </c>
      <c r="K9" s="436">
        <v>1514307.8</v>
      </c>
    </row>
    <row r="10" spans="1:11" s="410" customFormat="1" ht="23.25">
      <c r="A10" s="432"/>
      <c r="B10" s="410" t="s">
        <v>592</v>
      </c>
      <c r="C10" s="440"/>
      <c r="D10" s="440"/>
      <c r="E10" s="441"/>
      <c r="H10" s="445"/>
      <c r="I10" s="436">
        <v>3967040.1</v>
      </c>
      <c r="K10" s="436">
        <v>3540463.12</v>
      </c>
    </row>
    <row r="11" spans="1:11" s="410" customFormat="1" ht="23.25">
      <c r="A11" s="432"/>
      <c r="B11" s="410" t="s">
        <v>593</v>
      </c>
      <c r="C11" s="440"/>
      <c r="D11" s="440"/>
      <c r="E11" s="441"/>
      <c r="H11" s="445"/>
      <c r="I11" s="446">
        <v>76858713.06</v>
      </c>
      <c r="K11" s="446">
        <v>76147464.09</v>
      </c>
    </row>
    <row r="12" spans="1:11" s="410" customFormat="1" ht="24" thickBot="1">
      <c r="A12" s="432"/>
      <c r="C12" s="440" t="s">
        <v>860</v>
      </c>
      <c r="D12" s="440"/>
      <c r="E12" s="441"/>
      <c r="H12" s="445"/>
      <c r="I12" s="447">
        <f>SUM(I9:I11)</f>
        <v>82267448.36</v>
      </c>
      <c r="K12" s="447">
        <f>SUM(K9:K11)</f>
        <v>81202235.01</v>
      </c>
    </row>
    <row r="13" spans="1:11" s="410" customFormat="1" ht="18" customHeight="1" thickTop="1">
      <c r="A13" s="432"/>
      <c r="C13" s="440"/>
      <c r="D13" s="440"/>
      <c r="E13" s="441"/>
      <c r="H13" s="445"/>
      <c r="I13" s="436"/>
      <c r="K13" s="436"/>
    </row>
    <row r="14" spans="1:8" ht="23.25">
      <c r="A14" s="120" t="s">
        <v>1051</v>
      </c>
      <c r="C14" s="123"/>
      <c r="D14" s="123"/>
      <c r="E14" s="124"/>
      <c r="F14" s="124"/>
      <c r="G14" s="126"/>
      <c r="H14" s="124"/>
    </row>
    <row r="15" spans="1:5" s="410" customFormat="1" ht="23.25">
      <c r="A15" s="414"/>
      <c r="B15" s="410" t="s">
        <v>1076</v>
      </c>
      <c r="C15" s="411"/>
      <c r="D15" s="411"/>
      <c r="E15" s="412"/>
    </row>
    <row r="16" spans="1:11" s="410" customFormat="1" ht="23.25" customHeight="1">
      <c r="A16" s="414"/>
      <c r="C16" s="411"/>
      <c r="D16" s="411"/>
      <c r="E16" s="412"/>
      <c r="I16" s="413"/>
      <c r="J16" s="414"/>
      <c r="K16" s="415" t="s">
        <v>862</v>
      </c>
    </row>
    <row r="17" spans="1:11" s="410" customFormat="1" ht="23.25" customHeight="1">
      <c r="A17" s="414"/>
      <c r="C17" s="411"/>
      <c r="D17" s="411"/>
      <c r="E17" s="412"/>
      <c r="I17" s="413"/>
      <c r="J17" s="413" t="s">
        <v>496</v>
      </c>
      <c r="K17" s="413"/>
    </row>
    <row r="18" spans="1:11" s="410" customFormat="1" ht="23.25" customHeight="1">
      <c r="A18" s="414"/>
      <c r="C18" s="411"/>
      <c r="D18" s="411"/>
      <c r="E18" s="412"/>
      <c r="I18" s="438"/>
      <c r="J18" s="437" t="s">
        <v>752</v>
      </c>
      <c r="K18" s="439"/>
    </row>
    <row r="19" spans="1:11" s="410" customFormat="1" ht="23.25" customHeight="1">
      <c r="A19" s="414"/>
      <c r="C19" s="411"/>
      <c r="D19" s="411"/>
      <c r="E19" s="412"/>
      <c r="I19" s="27" t="s">
        <v>1075</v>
      </c>
      <c r="J19" s="28"/>
      <c r="K19" s="27" t="s">
        <v>211</v>
      </c>
    </row>
    <row r="20" spans="1:11" s="410" customFormat="1" ht="23.25">
      <c r="A20" s="414"/>
      <c r="B20" s="129" t="s">
        <v>627</v>
      </c>
      <c r="C20" s="428"/>
      <c r="D20" s="428"/>
      <c r="E20" s="429"/>
      <c r="F20" s="129"/>
      <c r="I20" s="425">
        <v>218358205.25</v>
      </c>
      <c r="J20" s="425"/>
      <c r="K20" s="425">
        <v>218973536.53</v>
      </c>
    </row>
    <row r="21" spans="1:11" s="410" customFormat="1" ht="24" thickBot="1">
      <c r="A21" s="414"/>
      <c r="B21" s="129"/>
      <c r="C21" s="129" t="s">
        <v>628</v>
      </c>
      <c r="D21" s="428"/>
      <c r="E21" s="429"/>
      <c r="F21" s="129"/>
      <c r="I21" s="449">
        <f>SUM(I20:I20)</f>
        <v>218358205.25</v>
      </c>
      <c r="J21" s="425"/>
      <c r="K21" s="449">
        <f>SUM(K20:K20)</f>
        <v>218973536.53</v>
      </c>
    </row>
    <row r="22" spans="1:11" s="410" customFormat="1" ht="23.25" customHeight="1" thickTop="1">
      <c r="A22" s="414"/>
      <c r="B22" s="129"/>
      <c r="C22" s="129"/>
      <c r="D22" s="428"/>
      <c r="E22" s="429"/>
      <c r="F22" s="129"/>
      <c r="I22" s="125"/>
      <c r="J22" s="129"/>
      <c r="K22" s="125"/>
    </row>
    <row r="23" spans="1:11" s="410" customFormat="1" ht="23.25">
      <c r="A23" s="126" t="s">
        <v>1077</v>
      </c>
      <c r="C23" s="450"/>
      <c r="D23" s="450"/>
      <c r="E23" s="451"/>
      <c r="K23" s="125"/>
    </row>
    <row r="24" spans="1:11" s="410" customFormat="1" ht="23.25" customHeight="1">
      <c r="A24" s="126"/>
      <c r="C24" s="450"/>
      <c r="D24" s="450"/>
      <c r="E24" s="451"/>
      <c r="K24" s="125"/>
    </row>
    <row r="25" spans="1:11" s="410" customFormat="1" ht="23.25" customHeight="1">
      <c r="A25" s="444"/>
      <c r="C25" s="411"/>
      <c r="D25" s="411"/>
      <c r="E25" s="412"/>
      <c r="I25" s="413"/>
      <c r="J25" s="414"/>
      <c r="K25" s="415" t="s">
        <v>862</v>
      </c>
    </row>
    <row r="26" spans="1:11" s="410" customFormat="1" ht="23.25" customHeight="1">
      <c r="A26" s="444"/>
      <c r="C26" s="411"/>
      <c r="D26" s="411"/>
      <c r="E26" s="412"/>
      <c r="I26" s="413"/>
      <c r="J26" s="413" t="s">
        <v>496</v>
      </c>
      <c r="K26" s="413"/>
    </row>
    <row r="27" spans="1:11" s="410" customFormat="1" ht="23.25" customHeight="1">
      <c r="A27" s="444"/>
      <c r="C27" s="411"/>
      <c r="D27" s="411"/>
      <c r="E27" s="412"/>
      <c r="I27" s="438"/>
      <c r="J27" s="437" t="s">
        <v>752</v>
      </c>
      <c r="K27" s="437"/>
    </row>
    <row r="28" spans="1:11" s="410" customFormat="1" ht="23.25" customHeight="1">
      <c r="A28" s="432"/>
      <c r="C28" s="411"/>
      <c r="D28" s="411"/>
      <c r="E28" s="412"/>
      <c r="I28" s="27" t="s">
        <v>1075</v>
      </c>
      <c r="J28" s="28"/>
      <c r="K28" s="27" t="s">
        <v>211</v>
      </c>
    </row>
    <row r="29" spans="1:11" s="410" customFormat="1" ht="23.25">
      <c r="A29" s="432"/>
      <c r="B29" s="129" t="s">
        <v>863</v>
      </c>
      <c r="C29" s="428"/>
      <c r="D29" s="428"/>
      <c r="E29" s="429"/>
      <c r="F29" s="129"/>
      <c r="I29" s="513">
        <v>208633749.97</v>
      </c>
      <c r="J29" s="425"/>
      <c r="K29" s="513">
        <v>210472190.4</v>
      </c>
    </row>
    <row r="30" spans="1:11" ht="23.25">
      <c r="A30" s="432"/>
      <c r="B30" s="129" t="s">
        <v>864</v>
      </c>
      <c r="C30" s="428"/>
      <c r="D30" s="428"/>
      <c r="E30" s="429"/>
      <c r="H30" s="129"/>
      <c r="I30" s="513">
        <v>9107864.74</v>
      </c>
      <c r="J30" s="425"/>
      <c r="K30" s="513">
        <v>8159726.25</v>
      </c>
    </row>
    <row r="31" spans="1:11" ht="23.25">
      <c r="A31" s="432"/>
      <c r="B31" s="129" t="s">
        <v>865</v>
      </c>
      <c r="C31" s="428"/>
      <c r="D31" s="428"/>
      <c r="E31" s="429"/>
      <c r="H31" s="129"/>
      <c r="I31" s="452">
        <v>32107.84</v>
      </c>
      <c r="J31" s="425"/>
      <c r="K31" s="452">
        <v>199250.45</v>
      </c>
    </row>
    <row r="32" spans="1:11" ht="23.25">
      <c r="A32" s="432"/>
      <c r="B32" s="129" t="s">
        <v>866</v>
      </c>
      <c r="C32" s="428"/>
      <c r="D32" s="428"/>
      <c r="E32" s="429"/>
      <c r="H32" s="129"/>
      <c r="I32" s="452">
        <v>442113.27</v>
      </c>
      <c r="J32" s="425"/>
      <c r="K32" s="452">
        <v>142369.43</v>
      </c>
    </row>
    <row r="33" spans="1:11" ht="23.25">
      <c r="A33" s="432"/>
      <c r="B33" s="129" t="s">
        <v>473</v>
      </c>
      <c r="C33" s="428"/>
      <c r="D33" s="428"/>
      <c r="E33" s="429"/>
      <c r="H33" s="129"/>
      <c r="I33" s="448">
        <v>142369.43</v>
      </c>
      <c r="J33" s="425"/>
      <c r="K33" s="448">
        <v>0</v>
      </c>
    </row>
    <row r="34" spans="1:11" ht="24" thickBot="1">
      <c r="A34" s="432"/>
      <c r="B34" s="129" t="s">
        <v>696</v>
      </c>
      <c r="D34" s="428"/>
      <c r="E34" s="429"/>
      <c r="H34" s="129"/>
      <c r="I34" s="449">
        <f>SUM(I29:I33)</f>
        <v>218358205.25000003</v>
      </c>
      <c r="J34" s="425"/>
      <c r="K34" s="449">
        <f>SUM(K29:K33)</f>
        <v>218973536.53</v>
      </c>
    </row>
    <row r="35" spans="1:10" ht="23.25" customHeight="1" thickTop="1">
      <c r="A35" s="432"/>
      <c r="B35" s="410"/>
      <c r="C35" s="411"/>
      <c r="D35" s="411"/>
      <c r="E35" s="412"/>
      <c r="F35" s="410"/>
      <c r="G35" s="433"/>
      <c r="H35" s="434"/>
      <c r="I35" s="433"/>
      <c r="J35" s="410"/>
    </row>
    <row r="36" spans="1:10" ht="23.25" customHeight="1">
      <c r="A36" s="432"/>
      <c r="B36" s="410"/>
      <c r="C36" s="411"/>
      <c r="D36" s="411"/>
      <c r="E36" s="412"/>
      <c r="F36" s="410"/>
      <c r="G36" s="433"/>
      <c r="H36" s="434"/>
      <c r="I36" s="433"/>
      <c r="J36" s="410"/>
    </row>
    <row r="37" spans="1:10" ht="23.25" customHeight="1">
      <c r="A37" s="432"/>
      <c r="B37" s="410"/>
      <c r="C37" s="411"/>
      <c r="D37" s="411"/>
      <c r="E37" s="412"/>
      <c r="F37" s="410"/>
      <c r="G37" s="433"/>
      <c r="H37" s="434"/>
      <c r="I37" s="433"/>
      <c r="J37" s="410"/>
    </row>
    <row r="38" ht="23.25" customHeight="1"/>
    <row r="39" spans="1:11" s="130" customFormat="1" ht="24.75" customHeight="1">
      <c r="A39" s="688" t="s">
        <v>674</v>
      </c>
      <c r="B39" s="688"/>
      <c r="C39" s="135"/>
      <c r="D39" s="688"/>
      <c r="E39" s="688"/>
      <c r="F39" s="688"/>
      <c r="G39" s="688"/>
      <c r="H39" s="688"/>
      <c r="I39" s="688"/>
      <c r="J39" s="689"/>
      <c r="K39" s="690"/>
    </row>
    <row r="40" spans="1:11" s="130" customFormat="1" ht="24.75" customHeight="1">
      <c r="A40" s="135"/>
      <c r="B40" s="135"/>
      <c r="C40" s="135"/>
      <c r="D40" s="135"/>
      <c r="E40" s="135"/>
      <c r="F40" s="135"/>
      <c r="G40" s="135"/>
      <c r="H40" s="375"/>
      <c r="I40" s="135"/>
      <c r="J40" s="135"/>
      <c r="K40" s="135"/>
    </row>
    <row r="41" spans="1:10" s="130" customFormat="1" ht="27" customHeight="1">
      <c r="A41" s="140"/>
      <c r="B41" s="146"/>
      <c r="D41" s="147"/>
      <c r="F41" s="138"/>
      <c r="G41" s="138"/>
      <c r="J41" s="141"/>
    </row>
    <row r="42" spans="1:10" s="130" customFormat="1" ht="27" customHeight="1">
      <c r="A42" s="140"/>
      <c r="B42" s="146"/>
      <c r="C42" s="148"/>
      <c r="D42" s="147"/>
      <c r="F42" s="138"/>
      <c r="G42" s="138"/>
      <c r="J42" s="141"/>
    </row>
  </sheetData>
  <sheetProtection/>
  <printOptions/>
  <pageMargins left="0.8661417322834646" right="0.1968503937007874" top="0.5905511811023623" bottom="0.4724409448818898" header="0.2362204724409449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70" zoomScalePageLayoutView="0" workbookViewId="0" topLeftCell="A37">
      <selection activeCell="A46" sqref="A46"/>
    </sheetView>
  </sheetViews>
  <sheetFormatPr defaultColWidth="9.140625" defaultRowHeight="24" customHeight="1"/>
  <cols>
    <col min="1" max="1" width="6.8515625" style="129" customWidth="1"/>
    <col min="2" max="2" width="9.140625" style="129" customWidth="1"/>
    <col min="3" max="3" width="18.57421875" style="129" customWidth="1"/>
    <col min="4" max="4" width="14.00390625" style="129" bestFit="1" customWidth="1"/>
    <col min="5" max="5" width="17.00390625" style="129" customWidth="1"/>
    <col min="6" max="6" width="1.421875" style="123" customWidth="1"/>
    <col min="7" max="7" width="18.7109375" style="129" customWidth="1"/>
    <col min="8" max="8" width="2.140625" style="129" customWidth="1"/>
    <col min="9" max="9" width="18.7109375" style="129" customWidth="1"/>
    <col min="10" max="10" width="2.140625" style="129" customWidth="1"/>
    <col min="11" max="16384" width="9.140625" style="129" customWidth="1"/>
  </cols>
  <sheetData>
    <row r="1" spans="1:9" s="130" customFormat="1" ht="27.75" customHeight="1">
      <c r="A1" s="409" t="s">
        <v>323</v>
      </c>
      <c r="B1" s="135"/>
      <c r="C1" s="135"/>
      <c r="D1" s="135"/>
      <c r="E1" s="135"/>
      <c r="F1" s="135"/>
      <c r="G1" s="135"/>
      <c r="H1" s="135"/>
      <c r="I1" s="135"/>
    </row>
    <row r="2" spans="1:9" s="130" customFormat="1" ht="6" customHeight="1">
      <c r="A2" s="409"/>
      <c r="B2" s="135"/>
      <c r="C2" s="135"/>
      <c r="D2" s="135"/>
      <c r="E2" s="135"/>
      <c r="F2" s="135"/>
      <c r="G2" s="135"/>
      <c r="H2" s="135"/>
      <c r="I2" s="135"/>
    </row>
    <row r="3" spans="1:8" s="138" customFormat="1" ht="25.5" customHeight="1">
      <c r="A3" s="120" t="s">
        <v>1052</v>
      </c>
      <c r="B3" s="129"/>
      <c r="C3" s="123"/>
      <c r="D3" s="123"/>
      <c r="E3" s="124"/>
      <c r="F3" s="124"/>
      <c r="G3" s="126"/>
      <c r="H3" s="124"/>
    </row>
    <row r="4" spans="1:9" s="138" customFormat="1" ht="25.5" customHeight="1">
      <c r="A4" s="120"/>
      <c r="B4" s="410" t="s">
        <v>1078</v>
      </c>
      <c r="C4" s="411"/>
      <c r="D4" s="411"/>
      <c r="E4" s="412"/>
      <c r="F4" s="410"/>
      <c r="G4" s="410"/>
      <c r="H4" s="410"/>
      <c r="I4" s="410"/>
    </row>
    <row r="5" spans="1:9" s="138" customFormat="1" ht="20.25" customHeight="1">
      <c r="A5" s="120"/>
      <c r="B5" s="410"/>
      <c r="C5" s="411"/>
      <c r="D5" s="411"/>
      <c r="E5" s="412"/>
      <c r="F5" s="410"/>
      <c r="G5" s="413"/>
      <c r="H5" s="414"/>
      <c r="I5" s="415" t="s">
        <v>862</v>
      </c>
    </row>
    <row r="6" spans="1:9" s="138" customFormat="1" ht="23.25">
      <c r="A6" s="120"/>
      <c r="B6" s="410"/>
      <c r="C6" s="411"/>
      <c r="D6" s="411"/>
      <c r="E6" s="412"/>
      <c r="F6" s="410"/>
      <c r="G6" s="413"/>
      <c r="H6" s="413" t="s">
        <v>496</v>
      </c>
      <c r="I6" s="413"/>
    </row>
    <row r="7" spans="1:9" s="138" customFormat="1" ht="23.25">
      <c r="A7" s="120"/>
      <c r="B7" s="410"/>
      <c r="C7" s="411"/>
      <c r="D7" s="411"/>
      <c r="E7" s="412"/>
      <c r="F7" s="410"/>
      <c r="G7" s="744" t="s">
        <v>752</v>
      </c>
      <c r="H7" s="744"/>
      <c r="I7" s="744"/>
    </row>
    <row r="8" spans="1:9" s="138" customFormat="1" ht="23.25">
      <c r="A8" s="120"/>
      <c r="B8" s="410"/>
      <c r="C8" s="411"/>
      <c r="D8" s="411"/>
      <c r="E8" s="412"/>
      <c r="F8" s="410"/>
      <c r="G8" s="27" t="s">
        <v>1075</v>
      </c>
      <c r="H8" s="28"/>
      <c r="I8" s="27" t="s">
        <v>211</v>
      </c>
    </row>
    <row r="9" spans="1:9" s="138" customFormat="1" ht="23.25">
      <c r="A9" s="120"/>
      <c r="B9" s="410" t="s">
        <v>703</v>
      </c>
      <c r="C9" s="411"/>
      <c r="D9" s="411"/>
      <c r="E9" s="412"/>
      <c r="F9" s="410"/>
      <c r="G9" s="416">
        <v>30424790.41</v>
      </c>
      <c r="H9" s="416"/>
      <c r="I9" s="416">
        <v>30626067.14</v>
      </c>
    </row>
    <row r="10" spans="1:9" s="138" customFormat="1" ht="23.25">
      <c r="A10" s="120"/>
      <c r="B10" s="410" t="s">
        <v>704</v>
      </c>
      <c r="C10" s="411"/>
      <c r="D10" s="411"/>
      <c r="E10" s="412"/>
      <c r="F10" s="410"/>
      <c r="G10" s="416">
        <v>7379178.87</v>
      </c>
      <c r="H10" s="416"/>
      <c r="I10" s="416">
        <v>3133993.38</v>
      </c>
    </row>
    <row r="11" spans="1:9" s="138" customFormat="1" ht="24" thickBot="1">
      <c r="A11" s="120"/>
      <c r="C11" s="410" t="s">
        <v>629</v>
      </c>
      <c r="D11" s="411"/>
      <c r="E11" s="412"/>
      <c r="F11" s="410"/>
      <c r="G11" s="417">
        <f>SUM(G9:G10)</f>
        <v>37803969.28</v>
      </c>
      <c r="H11" s="416"/>
      <c r="I11" s="417">
        <f>SUM(I9:I10)</f>
        <v>33760060.52</v>
      </c>
    </row>
    <row r="12" spans="1:9" s="138" customFormat="1" ht="6.75" customHeight="1" thickTop="1">
      <c r="A12" s="120"/>
      <c r="B12" s="410"/>
      <c r="C12" s="410"/>
      <c r="D12" s="411"/>
      <c r="E12" s="412"/>
      <c r="F12" s="410"/>
      <c r="G12" s="418"/>
      <c r="H12" s="410"/>
      <c r="I12" s="418"/>
    </row>
    <row r="13" spans="2:8" s="138" customFormat="1" ht="23.25">
      <c r="B13" s="129" t="s">
        <v>1079</v>
      </c>
      <c r="C13" s="123"/>
      <c r="D13" s="123"/>
      <c r="E13" s="124"/>
      <c r="F13" s="124"/>
      <c r="G13" s="126"/>
      <c r="H13" s="124"/>
    </row>
    <row r="14" spans="2:9" s="138" customFormat="1" ht="20.25" customHeight="1">
      <c r="B14" s="129"/>
      <c r="C14" s="123"/>
      <c r="D14" s="123"/>
      <c r="E14" s="124"/>
      <c r="G14" s="28"/>
      <c r="H14" s="419"/>
      <c r="I14" s="420" t="s">
        <v>862</v>
      </c>
    </row>
    <row r="15" spans="2:10" s="138" customFormat="1" ht="23.25">
      <c r="B15" s="129"/>
      <c r="C15" s="123"/>
      <c r="D15" s="123"/>
      <c r="E15" s="124"/>
      <c r="G15" s="28"/>
      <c r="H15" s="28" t="s">
        <v>496</v>
      </c>
      <c r="I15" s="28"/>
      <c r="J15" s="28"/>
    </row>
    <row r="16" spans="2:9" s="138" customFormat="1" ht="23.25">
      <c r="B16" s="129"/>
      <c r="C16" s="123"/>
      <c r="D16" s="123"/>
      <c r="E16" s="124"/>
      <c r="G16" s="743" t="s">
        <v>752</v>
      </c>
      <c r="H16" s="743"/>
      <c r="I16" s="743"/>
    </row>
    <row r="17" spans="1:9" s="138" customFormat="1" ht="23.25">
      <c r="A17" s="129"/>
      <c r="B17" s="129"/>
      <c r="C17" s="421"/>
      <c r="D17" s="421"/>
      <c r="E17" s="422"/>
      <c r="G17" s="27" t="s">
        <v>1075</v>
      </c>
      <c r="H17" s="28"/>
      <c r="I17" s="27" t="s">
        <v>211</v>
      </c>
    </row>
    <row r="18" spans="2:9" s="138" customFormat="1" ht="23.25">
      <c r="B18" s="129" t="s">
        <v>863</v>
      </c>
      <c r="C18" s="423"/>
      <c r="D18" s="423"/>
      <c r="E18" s="125"/>
      <c r="G18" s="424">
        <v>27088271.19</v>
      </c>
      <c r="H18" s="425"/>
      <c r="I18" s="424">
        <v>29549099.55</v>
      </c>
    </row>
    <row r="19" spans="2:9" s="138" customFormat="1" ht="23.25">
      <c r="B19" s="129" t="s">
        <v>864</v>
      </c>
      <c r="C19" s="423"/>
      <c r="D19" s="423"/>
      <c r="E19" s="125"/>
      <c r="G19" s="424">
        <v>2349290.05</v>
      </c>
      <c r="H19" s="425"/>
      <c r="I19" s="424">
        <v>40457.65</v>
      </c>
    </row>
    <row r="20" spans="2:9" s="138" customFormat="1" ht="23.25">
      <c r="B20" s="129" t="s">
        <v>865</v>
      </c>
      <c r="C20" s="423"/>
      <c r="D20" s="423"/>
      <c r="E20" s="125"/>
      <c r="G20" s="426">
        <v>442758.2</v>
      </c>
      <c r="H20" s="425"/>
      <c r="I20" s="426">
        <v>1036509.94</v>
      </c>
    </row>
    <row r="21" spans="1:9" s="138" customFormat="1" ht="23.25">
      <c r="A21" s="427"/>
      <c r="B21" s="129" t="s">
        <v>866</v>
      </c>
      <c r="C21" s="428"/>
      <c r="D21" s="428"/>
      <c r="E21" s="429"/>
      <c r="G21" s="426">
        <v>544470.97</v>
      </c>
      <c r="H21" s="430"/>
      <c r="I21" s="426">
        <v>1220000</v>
      </c>
    </row>
    <row r="22" spans="1:9" s="138" customFormat="1" ht="23.25">
      <c r="A22" s="427"/>
      <c r="B22" s="129" t="s">
        <v>473</v>
      </c>
      <c r="C22" s="428"/>
      <c r="D22" s="428"/>
      <c r="E22" s="429"/>
      <c r="G22" s="602">
        <v>1520000</v>
      </c>
      <c r="H22" s="430"/>
      <c r="I22" s="602">
        <v>300000</v>
      </c>
    </row>
    <row r="23" spans="1:9" s="138" customFormat="1" ht="23.25">
      <c r="A23" s="427"/>
      <c r="B23" s="138" t="s">
        <v>887</v>
      </c>
      <c r="C23" s="428"/>
      <c r="D23" s="428"/>
      <c r="E23" s="429"/>
      <c r="G23" s="426">
        <f>SUM(G18:G22)</f>
        <v>31944790.41</v>
      </c>
      <c r="H23" s="430"/>
      <c r="I23" s="426">
        <f>SUM(I18:I22)</f>
        <v>32146067.14</v>
      </c>
    </row>
    <row r="24" spans="1:9" s="138" customFormat="1" ht="23.25">
      <c r="A24" s="427"/>
      <c r="B24" s="129" t="s">
        <v>233</v>
      </c>
      <c r="C24" s="428"/>
      <c r="D24" s="428"/>
      <c r="E24" s="429"/>
      <c r="G24" s="426">
        <v>-1520000</v>
      </c>
      <c r="H24" s="430"/>
      <c r="I24" s="426">
        <v>-1520000</v>
      </c>
    </row>
    <row r="25" spans="1:9" s="138" customFormat="1" ht="24" thickBot="1">
      <c r="A25" s="427"/>
      <c r="B25" s="138" t="s">
        <v>697</v>
      </c>
      <c r="D25" s="428"/>
      <c r="E25" s="429"/>
      <c r="G25" s="603">
        <f>SUM(G23:G24)</f>
        <v>30424790.41</v>
      </c>
      <c r="H25" s="430"/>
      <c r="I25" s="603">
        <f>SUM(I23:I24)</f>
        <v>30626067.14</v>
      </c>
    </row>
    <row r="26" spans="1:9" s="410" customFormat="1" ht="3.75" customHeight="1" thickTop="1">
      <c r="A26" s="432"/>
      <c r="C26" s="411"/>
      <c r="D26" s="411"/>
      <c r="E26" s="412"/>
      <c r="G26" s="433"/>
      <c r="H26" s="434"/>
      <c r="I26" s="433"/>
    </row>
    <row r="27" spans="1:10" s="570" customFormat="1" ht="24">
      <c r="A27" s="640" t="s">
        <v>164</v>
      </c>
      <c r="B27" s="641"/>
      <c r="C27" s="572"/>
      <c r="D27" s="572"/>
      <c r="E27" s="573"/>
      <c r="F27" s="573"/>
      <c r="G27" s="573"/>
      <c r="H27" s="641"/>
      <c r="I27" s="573"/>
      <c r="J27" s="641"/>
    </row>
    <row r="28" spans="2:10" s="570" customFormat="1" ht="24">
      <c r="B28" s="641" t="s">
        <v>0</v>
      </c>
      <c r="C28" s="572"/>
      <c r="D28" s="572"/>
      <c r="E28" s="573"/>
      <c r="F28" s="573"/>
      <c r="G28" s="573"/>
      <c r="H28" s="641"/>
      <c r="I28" s="573"/>
      <c r="J28" s="641"/>
    </row>
    <row r="29" spans="2:11" s="570" customFormat="1" ht="24">
      <c r="B29" s="571"/>
      <c r="C29" s="572"/>
      <c r="D29" s="572"/>
      <c r="E29" s="573"/>
      <c r="F29" s="573"/>
      <c r="G29" s="28"/>
      <c r="H29" s="419"/>
      <c r="I29" s="420" t="s">
        <v>862</v>
      </c>
      <c r="J29" s="575"/>
      <c r="K29" s="574"/>
    </row>
    <row r="30" spans="1:10" s="570" customFormat="1" ht="24">
      <c r="A30" s="571"/>
      <c r="B30" s="642"/>
      <c r="C30" s="643"/>
      <c r="E30" s="644" t="s">
        <v>867</v>
      </c>
      <c r="F30" s="644"/>
      <c r="G30" s="28"/>
      <c r="H30" s="28" t="s">
        <v>496</v>
      </c>
      <c r="I30" s="28"/>
      <c r="J30" s="645"/>
    </row>
    <row r="31" spans="1:10" s="570" customFormat="1" ht="24">
      <c r="A31" s="571"/>
      <c r="B31" s="642"/>
      <c r="C31" s="643"/>
      <c r="E31" s="644" t="s">
        <v>868</v>
      </c>
      <c r="F31" s="644"/>
      <c r="G31" s="743" t="s">
        <v>752</v>
      </c>
      <c r="H31" s="743"/>
      <c r="I31" s="743"/>
      <c r="J31" s="646"/>
    </row>
    <row r="32" spans="1:10" s="570" customFormat="1" ht="24">
      <c r="A32" s="640" t="s">
        <v>162</v>
      </c>
      <c r="B32" s="647"/>
      <c r="C32" s="648"/>
      <c r="G32" s="27" t="s">
        <v>1075</v>
      </c>
      <c r="H32" s="28"/>
      <c r="I32" s="27" t="s">
        <v>211</v>
      </c>
      <c r="J32" s="648"/>
    </row>
    <row r="33" spans="2:10" s="570" customFormat="1" ht="24">
      <c r="B33" s="649" t="s">
        <v>163</v>
      </c>
      <c r="C33" s="648"/>
      <c r="E33" s="684" t="s">
        <v>73</v>
      </c>
      <c r="F33" s="650"/>
      <c r="G33" s="424">
        <v>30000000</v>
      </c>
      <c r="H33" s="424"/>
      <c r="I33" s="424">
        <v>30000000</v>
      </c>
      <c r="J33" s="651"/>
    </row>
    <row r="34" spans="2:10" s="570" customFormat="1" ht="24">
      <c r="B34" s="649" t="s">
        <v>74</v>
      </c>
      <c r="C34" s="648"/>
      <c r="F34" s="650"/>
      <c r="J34" s="651"/>
    </row>
    <row r="35" spans="2:10" s="570" customFormat="1" ht="24">
      <c r="B35" s="649" t="s">
        <v>75</v>
      </c>
      <c r="C35" s="648"/>
      <c r="E35" s="684" t="s">
        <v>73</v>
      </c>
      <c r="F35" s="650"/>
      <c r="G35" s="424">
        <v>60000000</v>
      </c>
      <c r="H35" s="425"/>
      <c r="I35" s="424">
        <v>0</v>
      </c>
      <c r="J35" s="651"/>
    </row>
    <row r="36" spans="2:10" s="570" customFormat="1" ht="24.75" thickBot="1">
      <c r="B36" s="649" t="s">
        <v>1073</v>
      </c>
      <c r="C36" s="648"/>
      <c r="D36" s="648"/>
      <c r="G36" s="431">
        <f>SUM(G33:G35)</f>
        <v>90000000</v>
      </c>
      <c r="H36" s="430"/>
      <c r="I36" s="431">
        <f>SUM(I33:I35)</f>
        <v>30000000</v>
      </c>
      <c r="J36" s="648"/>
    </row>
    <row r="37" spans="2:10" s="570" customFormat="1" ht="3.75" customHeight="1" thickTop="1">
      <c r="B37" s="649"/>
      <c r="C37" s="648"/>
      <c r="D37" s="648"/>
      <c r="H37" s="648"/>
      <c r="J37" s="648"/>
    </row>
    <row r="38" spans="2:10" s="570" customFormat="1" ht="24">
      <c r="B38" s="649" t="s">
        <v>114</v>
      </c>
      <c r="C38" s="648"/>
      <c r="D38" s="648"/>
      <c r="E38" s="652"/>
      <c r="F38" s="648"/>
      <c r="G38" s="648"/>
      <c r="H38" s="648"/>
      <c r="I38" s="648"/>
      <c r="J38" s="648"/>
    </row>
    <row r="39" spans="1:10" s="570" customFormat="1" ht="3" customHeight="1">
      <c r="A39" s="649"/>
      <c r="B39" s="649"/>
      <c r="C39" s="648"/>
      <c r="D39" s="648"/>
      <c r="E39" s="652"/>
      <c r="F39" s="648"/>
      <c r="G39" s="648"/>
      <c r="H39" s="648"/>
      <c r="I39" s="648"/>
      <c r="J39" s="648"/>
    </row>
    <row r="40" spans="1:10" s="570" customFormat="1" ht="24">
      <c r="A40" s="649"/>
      <c r="B40" s="641" t="s">
        <v>1074</v>
      </c>
      <c r="C40" s="648"/>
      <c r="D40" s="648"/>
      <c r="E40" s="652"/>
      <c r="F40" s="648"/>
      <c r="G40" s="648"/>
      <c r="H40" s="648"/>
      <c r="I40" s="648"/>
      <c r="J40" s="648"/>
    </row>
    <row r="41" spans="1:10" s="570" customFormat="1" ht="24">
      <c r="A41" s="649"/>
      <c r="B41" s="641" t="s">
        <v>158</v>
      </c>
      <c r="C41" s="648"/>
      <c r="D41" s="648"/>
      <c r="F41" s="641" t="s">
        <v>926</v>
      </c>
      <c r="G41" s="648"/>
      <c r="H41" s="648"/>
      <c r="I41" s="648"/>
      <c r="J41" s="648"/>
    </row>
    <row r="42" spans="1:10" s="570" customFormat="1" ht="24">
      <c r="A42" s="649"/>
      <c r="B42" s="641" t="s">
        <v>159</v>
      </c>
      <c r="C42" s="648"/>
      <c r="D42" s="648"/>
      <c r="F42" s="641" t="s">
        <v>928</v>
      </c>
      <c r="G42" s="648"/>
      <c r="H42" s="648"/>
      <c r="I42" s="648"/>
      <c r="J42" s="648"/>
    </row>
    <row r="43" spans="1:10" s="570" customFormat="1" ht="24">
      <c r="A43" s="649"/>
      <c r="B43" s="641" t="s">
        <v>160</v>
      </c>
      <c r="C43" s="648"/>
      <c r="D43" s="648"/>
      <c r="F43" s="641" t="s">
        <v>161</v>
      </c>
      <c r="G43" s="648"/>
      <c r="H43" s="648"/>
      <c r="I43" s="648"/>
      <c r="J43" s="648"/>
    </row>
    <row r="44" spans="1:10" s="570" customFormat="1" ht="22.5" customHeight="1">
      <c r="A44" s="649"/>
      <c r="B44" s="641"/>
      <c r="C44" s="648"/>
      <c r="D44" s="648"/>
      <c r="F44" s="641"/>
      <c r="G44" s="648"/>
      <c r="H44" s="648"/>
      <c r="I44" s="648"/>
      <c r="J44" s="648"/>
    </row>
    <row r="45" spans="1:11" s="691" customFormat="1" ht="23.25">
      <c r="A45" s="688" t="s">
        <v>675</v>
      </c>
      <c r="B45" s="688"/>
      <c r="C45" s="135"/>
      <c r="D45" s="688"/>
      <c r="E45" s="688"/>
      <c r="F45" s="688"/>
      <c r="G45" s="688"/>
      <c r="H45" s="688"/>
      <c r="I45" s="688"/>
      <c r="J45" s="135"/>
      <c r="K45" s="133"/>
    </row>
    <row r="46" spans="1:9" s="691" customFormat="1" ht="27.75" customHeight="1">
      <c r="A46" s="135"/>
      <c r="B46" s="135"/>
      <c r="C46" s="135"/>
      <c r="D46" s="135"/>
      <c r="E46" s="135"/>
      <c r="F46" s="135"/>
      <c r="G46" s="135"/>
      <c r="H46" s="375"/>
      <c r="I46" s="135"/>
    </row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</sheetData>
  <sheetProtection/>
  <mergeCells count="3">
    <mergeCell ref="G16:I16"/>
    <mergeCell ref="G7:I7"/>
    <mergeCell ref="G31:I31"/>
  </mergeCells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124"/>
  <sheetViews>
    <sheetView zoomScale="130" zoomScaleNormal="130" zoomScaleSheetLayoutView="100" zoomScalePageLayoutView="0" workbookViewId="0" topLeftCell="A37">
      <selection activeCell="E45" sqref="E45"/>
    </sheetView>
  </sheetViews>
  <sheetFormatPr defaultColWidth="11.7109375" defaultRowHeight="18" customHeight="1"/>
  <cols>
    <col min="1" max="1" width="6.00390625" style="377" customWidth="1"/>
    <col min="2" max="2" width="6.7109375" style="377" customWidth="1"/>
    <col min="3" max="3" width="29.00390625" style="377" customWidth="1"/>
    <col min="4" max="4" width="13.8515625" style="377" customWidth="1"/>
    <col min="5" max="5" width="9.7109375" style="377" customWidth="1"/>
    <col min="6" max="6" width="10.00390625" style="377" customWidth="1"/>
    <col min="7" max="7" width="1.1484375" style="377" customWidth="1"/>
    <col min="8" max="8" width="10.00390625" style="377" customWidth="1"/>
    <col min="9" max="9" width="1.1484375" style="381" customWidth="1"/>
    <col min="10" max="10" width="8.421875" style="377" customWidth="1"/>
    <col min="11" max="11" width="0.9921875" style="377" customWidth="1"/>
    <col min="12" max="12" width="8.140625" style="377" customWidth="1"/>
    <col min="13" max="13" width="0.9921875" style="377" customWidth="1"/>
    <col min="14" max="14" width="13.7109375" style="377" customWidth="1"/>
    <col min="15" max="15" width="1.1484375" style="377" customWidth="1"/>
    <col min="16" max="16" width="13.7109375" style="377" customWidth="1"/>
    <col min="17" max="17" width="0.9921875" style="377" customWidth="1"/>
    <col min="18" max="18" width="13.7109375" style="377" customWidth="1"/>
    <col min="19" max="19" width="0.9921875" style="377" customWidth="1"/>
    <col min="20" max="20" width="13.7109375" style="377" customWidth="1"/>
    <col min="21" max="21" width="0.9921875" style="377" customWidth="1"/>
    <col min="22" max="22" width="13.7109375" style="377" customWidth="1"/>
    <col min="23" max="23" width="1.1484375" style="377" customWidth="1"/>
    <col min="24" max="24" width="13.7109375" style="377" customWidth="1"/>
    <col min="25" max="25" width="6.421875" style="377" customWidth="1"/>
    <col min="26" max="26" width="13.421875" style="377" bestFit="1" customWidth="1"/>
    <col min="27" max="16384" width="11.7109375" style="377" customWidth="1"/>
  </cols>
  <sheetData>
    <row r="1" spans="1:25" ht="18" customHeight="1">
      <c r="A1" s="747" t="s">
        <v>324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376"/>
    </row>
    <row r="2" spans="1:25" ht="13.5" customHeight="1">
      <c r="A2" s="378"/>
      <c r="B2" s="378"/>
      <c r="C2" s="378"/>
      <c r="D2" s="378"/>
      <c r="E2" s="378"/>
      <c r="F2" s="378"/>
      <c r="G2" s="378"/>
      <c r="H2" s="378"/>
      <c r="I2" s="379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6"/>
    </row>
    <row r="3" spans="1:25" ht="18" customHeight="1">
      <c r="A3" s="380" t="s">
        <v>1056</v>
      </c>
      <c r="E3" s="378"/>
      <c r="Y3" s="376"/>
    </row>
    <row r="4" spans="1:25" ht="18" customHeight="1">
      <c r="A4" s="377" t="s">
        <v>1057</v>
      </c>
      <c r="E4" s="378"/>
      <c r="F4" s="382"/>
      <c r="G4" s="382"/>
      <c r="H4" s="382"/>
      <c r="I4" s="382"/>
      <c r="J4" s="382"/>
      <c r="K4" s="382"/>
      <c r="P4" s="383"/>
      <c r="Q4" s="383"/>
      <c r="Y4" s="376"/>
    </row>
    <row r="5" spans="1:25" ht="18" customHeight="1">
      <c r="A5" s="384" t="s">
        <v>870</v>
      </c>
      <c r="B5" s="384" t="s">
        <v>521</v>
      </c>
      <c r="C5" s="384"/>
      <c r="D5" s="384" t="s">
        <v>522</v>
      </c>
      <c r="E5" s="385" t="s">
        <v>867</v>
      </c>
      <c r="F5" s="748" t="s">
        <v>871</v>
      </c>
      <c r="G5" s="748"/>
      <c r="H5" s="748"/>
      <c r="I5" s="379"/>
      <c r="J5" s="748" t="s">
        <v>931</v>
      </c>
      <c r="K5" s="748"/>
      <c r="L5" s="749"/>
      <c r="M5" s="385"/>
      <c r="N5" s="749" t="s">
        <v>523</v>
      </c>
      <c r="O5" s="749"/>
      <c r="P5" s="749"/>
      <c r="Q5" s="385"/>
      <c r="R5" s="749" t="s">
        <v>751</v>
      </c>
      <c r="S5" s="749"/>
      <c r="T5" s="749"/>
      <c r="U5" s="385"/>
      <c r="V5" s="749" t="s">
        <v>873</v>
      </c>
      <c r="W5" s="749"/>
      <c r="X5" s="749"/>
      <c r="Y5" s="376"/>
    </row>
    <row r="6" spans="1:25" ht="18" customHeight="1">
      <c r="A6" s="386"/>
      <c r="B6" s="379"/>
      <c r="C6" s="386"/>
      <c r="D6" s="386"/>
      <c r="E6" s="379" t="s">
        <v>868</v>
      </c>
      <c r="F6" s="745"/>
      <c r="G6" s="745"/>
      <c r="H6" s="745"/>
      <c r="I6" s="379"/>
      <c r="J6" s="745"/>
      <c r="K6" s="745"/>
      <c r="L6" s="745"/>
      <c r="M6" s="387"/>
      <c r="N6" s="745" t="s">
        <v>524</v>
      </c>
      <c r="O6" s="745"/>
      <c r="P6" s="745"/>
      <c r="Q6" s="387"/>
      <c r="R6" s="745" t="s">
        <v>872</v>
      </c>
      <c r="S6" s="745"/>
      <c r="T6" s="745"/>
      <c r="U6" s="387"/>
      <c r="V6" s="745"/>
      <c r="W6" s="745"/>
      <c r="X6" s="745"/>
      <c r="Y6" s="376"/>
    </row>
    <row r="7" spans="1:25" ht="18" customHeight="1">
      <c r="A7" s="386"/>
      <c r="B7" s="379"/>
      <c r="C7" s="386"/>
      <c r="D7" s="386"/>
      <c r="E7" s="379"/>
      <c r="F7" s="746" t="s">
        <v>874</v>
      </c>
      <c r="G7" s="746"/>
      <c r="H7" s="746"/>
      <c r="I7" s="379"/>
      <c r="J7" s="746" t="s">
        <v>934</v>
      </c>
      <c r="K7" s="746"/>
      <c r="L7" s="746"/>
      <c r="M7" s="385"/>
      <c r="N7" s="746" t="s">
        <v>875</v>
      </c>
      <c r="O7" s="746"/>
      <c r="P7" s="746"/>
      <c r="Q7" s="379"/>
      <c r="R7" s="746" t="s">
        <v>875</v>
      </c>
      <c r="S7" s="746"/>
      <c r="T7" s="746"/>
      <c r="U7" s="379"/>
      <c r="V7" s="746" t="s">
        <v>875</v>
      </c>
      <c r="W7" s="746"/>
      <c r="X7" s="746"/>
      <c r="Y7" s="376"/>
    </row>
    <row r="8" spans="1:25" s="381" customFormat="1" ht="18" customHeight="1">
      <c r="A8" s="386"/>
      <c r="B8" s="379"/>
      <c r="C8" s="386"/>
      <c r="D8" s="386"/>
      <c r="E8" s="379"/>
      <c r="F8" s="653" t="s">
        <v>1</v>
      </c>
      <c r="G8" s="379"/>
      <c r="H8" s="622" t="s">
        <v>582</v>
      </c>
      <c r="I8" s="379"/>
      <c r="J8" s="653" t="s">
        <v>1</v>
      </c>
      <c r="K8" s="379"/>
      <c r="L8" s="622" t="s">
        <v>582</v>
      </c>
      <c r="M8" s="379"/>
      <c r="N8" s="653" t="s">
        <v>1</v>
      </c>
      <c r="O8" s="379"/>
      <c r="P8" s="622" t="s">
        <v>582</v>
      </c>
      <c r="Q8" s="379"/>
      <c r="R8" s="653" t="s">
        <v>1</v>
      </c>
      <c r="S8" s="379"/>
      <c r="T8" s="622" t="s">
        <v>582</v>
      </c>
      <c r="U8" s="379"/>
      <c r="V8" s="653" t="s">
        <v>1</v>
      </c>
      <c r="W8" s="379"/>
      <c r="X8" s="622" t="s">
        <v>582</v>
      </c>
      <c r="Y8" s="623"/>
    </row>
    <row r="9" spans="1:25" ht="18" customHeight="1">
      <c r="A9" s="389"/>
      <c r="B9" s="387"/>
      <c r="C9" s="389"/>
      <c r="D9" s="389"/>
      <c r="E9" s="387"/>
      <c r="F9" s="390">
        <v>2558</v>
      </c>
      <c r="G9" s="388"/>
      <c r="H9" s="390">
        <v>2557</v>
      </c>
      <c r="I9" s="379"/>
      <c r="J9" s="390">
        <v>2558</v>
      </c>
      <c r="K9" s="388"/>
      <c r="L9" s="390">
        <v>2557</v>
      </c>
      <c r="M9" s="388"/>
      <c r="N9" s="390">
        <v>2558</v>
      </c>
      <c r="O9" s="388"/>
      <c r="P9" s="390">
        <v>2557</v>
      </c>
      <c r="Q9" s="379"/>
      <c r="R9" s="390">
        <v>2558</v>
      </c>
      <c r="S9" s="388"/>
      <c r="T9" s="390">
        <v>2557</v>
      </c>
      <c r="U9" s="379"/>
      <c r="V9" s="390">
        <v>2558</v>
      </c>
      <c r="W9" s="388"/>
      <c r="X9" s="390">
        <v>2557</v>
      </c>
      <c r="Y9" s="376"/>
    </row>
    <row r="10" spans="1:25" ht="18" customHeight="1">
      <c r="A10" s="386"/>
      <c r="B10" s="379"/>
      <c r="C10" s="386"/>
      <c r="D10" s="386"/>
      <c r="E10" s="379"/>
      <c r="F10" s="388"/>
      <c r="G10" s="388"/>
      <c r="H10" s="388"/>
      <c r="I10" s="379"/>
      <c r="J10" s="388"/>
      <c r="K10" s="388"/>
      <c r="L10" s="388"/>
      <c r="M10" s="388"/>
      <c r="N10" s="388"/>
      <c r="O10" s="388"/>
      <c r="P10" s="388"/>
      <c r="Q10" s="379"/>
      <c r="R10" s="388"/>
      <c r="S10" s="388"/>
      <c r="T10" s="388"/>
      <c r="U10" s="379"/>
      <c r="V10" s="388"/>
      <c r="W10" s="388"/>
      <c r="X10" s="388"/>
      <c r="Y10" s="376"/>
    </row>
    <row r="11" spans="1:25" ht="18" customHeight="1">
      <c r="A11" s="379">
        <v>1</v>
      </c>
      <c r="B11" s="379" t="s">
        <v>525</v>
      </c>
      <c r="C11" s="381" t="s">
        <v>526</v>
      </c>
      <c r="D11" s="381" t="s">
        <v>876</v>
      </c>
      <c r="E11" s="379" t="s">
        <v>824</v>
      </c>
      <c r="F11" s="391">
        <v>120000</v>
      </c>
      <c r="G11" s="391"/>
      <c r="H11" s="391">
        <v>120000</v>
      </c>
      <c r="I11" s="391"/>
      <c r="J11" s="392">
        <v>23.52</v>
      </c>
      <c r="K11" s="392"/>
      <c r="L11" s="392">
        <v>23.52</v>
      </c>
      <c r="M11" s="393"/>
      <c r="N11" s="394">
        <v>767056886.8800001</v>
      </c>
      <c r="O11" s="394"/>
      <c r="P11" s="394">
        <v>764437928.0600001</v>
      </c>
      <c r="Q11" s="394"/>
      <c r="R11" s="394">
        <v>28688920.22</v>
      </c>
      <c r="S11" s="394"/>
      <c r="T11" s="394">
        <v>28688920.22</v>
      </c>
      <c r="U11" s="394"/>
      <c r="V11" s="394">
        <v>23987697</v>
      </c>
      <c r="W11" s="394"/>
      <c r="X11" s="394">
        <v>26809779</v>
      </c>
      <c r="Y11" s="376"/>
    </row>
    <row r="12" spans="1:25" ht="18" customHeight="1">
      <c r="A12" s="379">
        <v>2</v>
      </c>
      <c r="B12" s="379" t="s">
        <v>525</v>
      </c>
      <c r="C12" s="381" t="s">
        <v>527</v>
      </c>
      <c r="D12" s="381" t="s">
        <v>528</v>
      </c>
      <c r="E12" s="379" t="s">
        <v>824</v>
      </c>
      <c r="F12" s="391">
        <v>180000</v>
      </c>
      <c r="G12" s="391"/>
      <c r="H12" s="391">
        <v>180000</v>
      </c>
      <c r="I12" s="391"/>
      <c r="J12" s="392">
        <v>21.96</v>
      </c>
      <c r="K12" s="392"/>
      <c r="L12" s="392">
        <v>21.96</v>
      </c>
      <c r="M12" s="393"/>
      <c r="N12" s="394">
        <v>2841826110.94</v>
      </c>
      <c r="O12" s="394"/>
      <c r="P12" s="394">
        <v>2699585191.2492</v>
      </c>
      <c r="Q12" s="394"/>
      <c r="R12" s="394">
        <v>90310095.47</v>
      </c>
      <c r="S12" s="394"/>
      <c r="T12" s="394">
        <v>90310095.47</v>
      </c>
      <c r="U12" s="394"/>
      <c r="V12" s="394">
        <v>66394977.6</v>
      </c>
      <c r="W12" s="394"/>
      <c r="X12" s="394">
        <v>151759948.8</v>
      </c>
      <c r="Y12" s="376"/>
    </row>
    <row r="13" spans="1:25" ht="18" customHeight="1">
      <c r="A13" s="379">
        <v>3</v>
      </c>
      <c r="B13" s="379" t="s">
        <v>525</v>
      </c>
      <c r="C13" s="381" t="s">
        <v>529</v>
      </c>
      <c r="D13" s="381" t="s">
        <v>878</v>
      </c>
      <c r="E13" s="379" t="s">
        <v>824</v>
      </c>
      <c r="F13" s="391">
        <v>120000</v>
      </c>
      <c r="G13" s="391"/>
      <c r="H13" s="391">
        <v>120000</v>
      </c>
      <c r="I13" s="391"/>
      <c r="J13" s="392">
        <v>21.26</v>
      </c>
      <c r="K13" s="392"/>
      <c r="L13" s="392">
        <v>21.26</v>
      </c>
      <c r="M13" s="393"/>
      <c r="N13" s="394">
        <v>1067831127.4600003</v>
      </c>
      <c r="O13" s="394"/>
      <c r="P13" s="394">
        <v>1081479481.3100002</v>
      </c>
      <c r="Q13" s="394"/>
      <c r="R13" s="394">
        <v>63545155</v>
      </c>
      <c r="S13" s="394"/>
      <c r="T13" s="394">
        <v>63545155</v>
      </c>
      <c r="U13" s="394"/>
      <c r="V13" s="394">
        <v>61230000</v>
      </c>
      <c r="W13" s="394"/>
      <c r="X13" s="394">
        <v>57403125</v>
      </c>
      <c r="Y13" s="376"/>
    </row>
    <row r="14" spans="1:25" ht="18" customHeight="1">
      <c r="A14" s="379">
        <v>4</v>
      </c>
      <c r="B14" s="379" t="s">
        <v>525</v>
      </c>
      <c r="C14" s="381" t="s">
        <v>530</v>
      </c>
      <c r="D14" s="381" t="s">
        <v>531</v>
      </c>
      <c r="E14" s="379" t="s">
        <v>824</v>
      </c>
      <c r="F14" s="391">
        <v>330000</v>
      </c>
      <c r="G14" s="391"/>
      <c r="H14" s="391">
        <v>327765</v>
      </c>
      <c r="I14" s="391"/>
      <c r="J14" s="392">
        <v>19.98</v>
      </c>
      <c r="K14" s="392"/>
      <c r="L14" s="392">
        <v>20.04</v>
      </c>
      <c r="M14" s="393"/>
      <c r="N14" s="394">
        <v>2153209303.338315</v>
      </c>
      <c r="O14" s="394"/>
      <c r="P14" s="394">
        <v>2146719560.638036</v>
      </c>
      <c r="Q14" s="394"/>
      <c r="R14" s="394">
        <v>317227924.2</v>
      </c>
      <c r="S14" s="394"/>
      <c r="T14" s="394">
        <v>307112623.32</v>
      </c>
      <c r="U14" s="394"/>
      <c r="V14" s="394">
        <v>65794465</v>
      </c>
      <c r="W14" s="394"/>
      <c r="X14" s="394">
        <v>65696365</v>
      </c>
      <c r="Y14" s="376"/>
    </row>
    <row r="15" spans="1:25" ht="18" customHeight="1">
      <c r="A15" s="379">
        <v>5</v>
      </c>
      <c r="B15" s="379" t="s">
        <v>525</v>
      </c>
      <c r="C15" s="381" t="s">
        <v>532</v>
      </c>
      <c r="D15" s="381" t="s">
        <v>531</v>
      </c>
      <c r="E15" s="379" t="s">
        <v>824</v>
      </c>
      <c r="F15" s="391">
        <v>290634</v>
      </c>
      <c r="G15" s="391"/>
      <c r="H15" s="391">
        <v>290634</v>
      </c>
      <c r="I15" s="391"/>
      <c r="J15" s="392">
        <v>22.1</v>
      </c>
      <c r="K15" s="392"/>
      <c r="L15" s="392">
        <v>22.1</v>
      </c>
      <c r="M15" s="393"/>
      <c r="N15" s="394">
        <f>3359611187.55-1000</f>
        <v>3359610187.55</v>
      </c>
      <c r="O15" s="394"/>
      <c r="P15" s="394">
        <v>3331401157.003001</v>
      </c>
      <c r="Q15" s="394"/>
      <c r="R15" s="394">
        <v>659099008.89</v>
      </c>
      <c r="S15" s="394"/>
      <c r="T15" s="394">
        <v>659099008.89</v>
      </c>
      <c r="U15" s="394"/>
      <c r="V15" s="394">
        <v>67443222</v>
      </c>
      <c r="W15" s="394"/>
      <c r="X15" s="394">
        <v>77077968</v>
      </c>
      <c r="Y15" s="376"/>
    </row>
    <row r="16" spans="1:25" ht="18" customHeight="1">
      <c r="A16" s="379">
        <v>6</v>
      </c>
      <c r="B16" s="379" t="s">
        <v>1009</v>
      </c>
      <c r="C16" s="381" t="s">
        <v>533</v>
      </c>
      <c r="D16" s="381" t="s">
        <v>534</v>
      </c>
      <c r="E16" s="379" t="s">
        <v>824</v>
      </c>
      <c r="F16" s="395">
        <v>60000</v>
      </c>
      <c r="G16" s="395"/>
      <c r="H16" s="395">
        <v>60000</v>
      </c>
      <c r="I16" s="395"/>
      <c r="J16" s="392">
        <v>37.73</v>
      </c>
      <c r="K16" s="392"/>
      <c r="L16" s="392">
        <v>37.73</v>
      </c>
      <c r="M16" s="393"/>
      <c r="N16" s="394">
        <v>515431743.05000013</v>
      </c>
      <c r="O16" s="394"/>
      <c r="P16" s="394">
        <v>511819923.6200001</v>
      </c>
      <c r="Q16" s="394"/>
      <c r="R16" s="394">
        <v>22639600</v>
      </c>
      <c r="S16" s="394"/>
      <c r="T16" s="394">
        <v>22639600</v>
      </c>
      <c r="U16" s="394"/>
      <c r="V16" s="394">
        <v>16979700</v>
      </c>
      <c r="W16" s="394"/>
      <c r="X16" s="394">
        <v>16979700</v>
      </c>
      <c r="Y16" s="376"/>
    </row>
    <row r="17" spans="1:25" ht="18" customHeight="1">
      <c r="A17" s="379">
        <v>7</v>
      </c>
      <c r="B17" s="379" t="s">
        <v>1009</v>
      </c>
      <c r="C17" s="381" t="s">
        <v>535</v>
      </c>
      <c r="D17" s="381" t="s">
        <v>536</v>
      </c>
      <c r="E17" s="379" t="s">
        <v>829</v>
      </c>
      <c r="F17" s="395">
        <v>20000</v>
      </c>
      <c r="G17" s="395"/>
      <c r="H17" s="395">
        <v>20000</v>
      </c>
      <c r="I17" s="395"/>
      <c r="J17" s="392">
        <v>33.52</v>
      </c>
      <c r="K17" s="392"/>
      <c r="L17" s="392">
        <v>33.52</v>
      </c>
      <c r="M17" s="393"/>
      <c r="N17" s="394">
        <v>64446928.29</v>
      </c>
      <c r="O17" s="396"/>
      <c r="P17" s="396">
        <v>81342852.64</v>
      </c>
      <c r="Q17" s="396"/>
      <c r="R17" s="394">
        <v>6704000</v>
      </c>
      <c r="S17" s="394"/>
      <c r="T17" s="394">
        <v>6704000</v>
      </c>
      <c r="U17" s="394"/>
      <c r="V17" s="394">
        <v>0</v>
      </c>
      <c r="W17" s="394"/>
      <c r="X17" s="394">
        <v>1340800</v>
      </c>
      <c r="Y17" s="376"/>
    </row>
    <row r="18" spans="1:25" ht="18" customHeight="1">
      <c r="A18" s="379">
        <v>8</v>
      </c>
      <c r="B18" s="379" t="s">
        <v>1009</v>
      </c>
      <c r="C18" s="381" t="s">
        <v>537</v>
      </c>
      <c r="D18" s="381" t="s">
        <v>876</v>
      </c>
      <c r="E18" s="379" t="s">
        <v>631</v>
      </c>
      <c r="F18" s="395">
        <v>25000</v>
      </c>
      <c r="G18" s="395"/>
      <c r="H18" s="395">
        <v>100000</v>
      </c>
      <c r="I18" s="395"/>
      <c r="J18" s="392">
        <v>31</v>
      </c>
      <c r="K18" s="392"/>
      <c r="L18" s="392">
        <v>31</v>
      </c>
      <c r="M18" s="393"/>
      <c r="N18" s="639">
        <v>0</v>
      </c>
      <c r="O18" s="394"/>
      <c r="P18" s="394">
        <v>0</v>
      </c>
      <c r="Q18" s="394"/>
      <c r="R18" s="394">
        <v>30252029.689999998</v>
      </c>
      <c r="S18" s="394"/>
      <c r="T18" s="394">
        <v>30252029.689999998</v>
      </c>
      <c r="U18" s="394"/>
      <c r="V18" s="394">
        <v>0</v>
      </c>
      <c r="W18" s="394"/>
      <c r="X18" s="394">
        <v>0</v>
      </c>
      <c r="Y18" s="376"/>
    </row>
    <row r="19" spans="1:25" ht="18" customHeight="1">
      <c r="A19" s="379">
        <v>9</v>
      </c>
      <c r="B19" s="379" t="s">
        <v>1009</v>
      </c>
      <c r="C19" s="381" t="s">
        <v>538</v>
      </c>
      <c r="D19" s="381" t="s">
        <v>539</v>
      </c>
      <c r="E19" s="379" t="s">
        <v>882</v>
      </c>
      <c r="F19" s="395">
        <v>20000</v>
      </c>
      <c r="G19" s="395"/>
      <c r="H19" s="395">
        <v>20000</v>
      </c>
      <c r="I19" s="395"/>
      <c r="J19" s="392">
        <v>40</v>
      </c>
      <c r="K19" s="392"/>
      <c r="L19" s="392">
        <v>40</v>
      </c>
      <c r="M19" s="393"/>
      <c r="N19" s="394">
        <v>25644085.140000008</v>
      </c>
      <c r="O19" s="394"/>
      <c r="P19" s="394">
        <v>23391497.200000007</v>
      </c>
      <c r="Q19" s="394"/>
      <c r="R19" s="394">
        <v>10000000</v>
      </c>
      <c r="S19" s="394"/>
      <c r="T19" s="394">
        <v>10000000</v>
      </c>
      <c r="U19" s="394"/>
      <c r="V19" s="394">
        <v>800000</v>
      </c>
      <c r="W19" s="394"/>
      <c r="X19" s="394">
        <v>800000</v>
      </c>
      <c r="Y19" s="376"/>
    </row>
    <row r="20" spans="1:25" ht="18" customHeight="1">
      <c r="A20" s="379">
        <v>10</v>
      </c>
      <c r="B20" s="379" t="s">
        <v>1009</v>
      </c>
      <c r="C20" s="381" t="s">
        <v>540</v>
      </c>
      <c r="D20" s="381" t="s">
        <v>541</v>
      </c>
      <c r="E20" s="379" t="s">
        <v>829</v>
      </c>
      <c r="F20" s="395">
        <v>200000</v>
      </c>
      <c r="G20" s="395"/>
      <c r="H20" s="395">
        <v>200000</v>
      </c>
      <c r="I20" s="395"/>
      <c r="J20" s="392">
        <v>29.73</v>
      </c>
      <c r="K20" s="392"/>
      <c r="L20" s="392">
        <v>29.73</v>
      </c>
      <c r="M20" s="393"/>
      <c r="N20" s="394">
        <v>28333708.34</v>
      </c>
      <c r="O20" s="394"/>
      <c r="P20" s="394">
        <v>49138196.95</v>
      </c>
      <c r="Q20" s="394"/>
      <c r="R20" s="394">
        <v>77791484</v>
      </c>
      <c r="S20" s="394"/>
      <c r="T20" s="394">
        <v>77791484</v>
      </c>
      <c r="U20" s="394"/>
      <c r="V20" s="394">
        <v>0</v>
      </c>
      <c r="W20" s="394"/>
      <c r="X20" s="394">
        <v>0</v>
      </c>
      <c r="Y20" s="376"/>
    </row>
    <row r="21" spans="1:25" ht="18" customHeight="1">
      <c r="A21" s="379">
        <v>11</v>
      </c>
      <c r="B21" s="379" t="s">
        <v>1009</v>
      </c>
      <c r="C21" s="381" t="s">
        <v>542</v>
      </c>
      <c r="D21" s="381" t="s">
        <v>880</v>
      </c>
      <c r="E21" s="379" t="s">
        <v>824</v>
      </c>
      <c r="F21" s="395">
        <v>40000</v>
      </c>
      <c r="G21" s="395"/>
      <c r="H21" s="395">
        <v>40000</v>
      </c>
      <c r="I21" s="395"/>
      <c r="J21" s="392">
        <v>28.15</v>
      </c>
      <c r="K21" s="392"/>
      <c r="L21" s="392">
        <v>28.15</v>
      </c>
      <c r="M21" s="393"/>
      <c r="N21" s="394">
        <v>108226442.25999999</v>
      </c>
      <c r="O21" s="394"/>
      <c r="P21" s="394">
        <v>102038813.11</v>
      </c>
      <c r="Q21" s="394"/>
      <c r="R21" s="394">
        <v>11258200</v>
      </c>
      <c r="S21" s="394"/>
      <c r="T21" s="394">
        <v>11258200</v>
      </c>
      <c r="U21" s="394"/>
      <c r="V21" s="394">
        <v>2814550</v>
      </c>
      <c r="W21" s="394"/>
      <c r="X21" s="394">
        <v>2814550</v>
      </c>
      <c r="Y21" s="376"/>
    </row>
    <row r="22" spans="1:25" ht="18" customHeight="1">
      <c r="A22" s="379">
        <v>12</v>
      </c>
      <c r="B22" s="379" t="s">
        <v>1009</v>
      </c>
      <c r="C22" s="381" t="s">
        <v>543</v>
      </c>
      <c r="D22" s="381" t="s">
        <v>881</v>
      </c>
      <c r="E22" s="379" t="s">
        <v>824</v>
      </c>
      <c r="F22" s="395">
        <v>300000</v>
      </c>
      <c r="G22" s="395"/>
      <c r="H22" s="395">
        <v>300000</v>
      </c>
      <c r="I22" s="395"/>
      <c r="J22" s="392">
        <v>24.8</v>
      </c>
      <c r="K22" s="392"/>
      <c r="L22" s="392">
        <v>24.8</v>
      </c>
      <c r="M22" s="393"/>
      <c r="N22" s="394">
        <v>693727312.8363999</v>
      </c>
      <c r="O22" s="394"/>
      <c r="P22" s="394">
        <v>687491833.8363999</v>
      </c>
      <c r="Q22" s="394"/>
      <c r="R22" s="394">
        <v>74400000</v>
      </c>
      <c r="S22" s="394"/>
      <c r="T22" s="394">
        <v>74400000</v>
      </c>
      <c r="U22" s="394"/>
      <c r="V22" s="394">
        <v>68634000</v>
      </c>
      <c r="W22" s="394"/>
      <c r="X22" s="394">
        <v>66074640</v>
      </c>
      <c r="Y22" s="376"/>
    </row>
    <row r="23" spans="1:25" ht="18" customHeight="1">
      <c r="A23" s="379">
        <v>13</v>
      </c>
      <c r="B23" s="379" t="s">
        <v>1009</v>
      </c>
      <c r="C23" s="381" t="s">
        <v>544</v>
      </c>
      <c r="D23" s="381" t="s">
        <v>880</v>
      </c>
      <c r="E23" s="379" t="s">
        <v>824</v>
      </c>
      <c r="F23" s="395">
        <v>20000</v>
      </c>
      <c r="G23" s="395"/>
      <c r="H23" s="395">
        <v>20000</v>
      </c>
      <c r="I23" s="395"/>
      <c r="J23" s="392">
        <v>26.25</v>
      </c>
      <c r="K23" s="392"/>
      <c r="L23" s="392">
        <v>26.25</v>
      </c>
      <c r="M23" s="393"/>
      <c r="N23" s="394">
        <v>0</v>
      </c>
      <c r="O23" s="394"/>
      <c r="P23" s="394">
        <v>0</v>
      </c>
      <c r="Q23" s="394"/>
      <c r="R23" s="394">
        <v>5250000</v>
      </c>
      <c r="S23" s="394"/>
      <c r="T23" s="394">
        <v>5250000</v>
      </c>
      <c r="U23" s="394"/>
      <c r="V23" s="394">
        <v>1575000</v>
      </c>
      <c r="W23" s="394"/>
      <c r="X23" s="394">
        <v>2100000</v>
      </c>
      <c r="Y23" s="376"/>
    </row>
    <row r="24" spans="1:25" ht="18" customHeight="1">
      <c r="A24" s="379">
        <v>14</v>
      </c>
      <c r="B24" s="379" t="s">
        <v>1009</v>
      </c>
      <c r="C24" s="381" t="s">
        <v>1048</v>
      </c>
      <c r="D24" s="381" t="s">
        <v>545</v>
      </c>
      <c r="E24" s="379" t="s">
        <v>824</v>
      </c>
      <c r="F24" s="395">
        <v>120000</v>
      </c>
      <c r="G24" s="395"/>
      <c r="H24" s="395">
        <v>120000</v>
      </c>
      <c r="I24" s="395"/>
      <c r="J24" s="392">
        <v>25</v>
      </c>
      <c r="K24" s="392"/>
      <c r="L24" s="392">
        <v>25</v>
      </c>
      <c r="M24" s="393"/>
      <c r="N24" s="394">
        <v>871018628.3300002</v>
      </c>
      <c r="O24" s="394"/>
      <c r="P24" s="394">
        <v>885308606.1800002</v>
      </c>
      <c r="Q24" s="394"/>
      <c r="R24" s="394">
        <v>165000000</v>
      </c>
      <c r="S24" s="394"/>
      <c r="T24" s="394">
        <v>165000000</v>
      </c>
      <c r="U24" s="394"/>
      <c r="V24" s="394">
        <v>30000000</v>
      </c>
      <c r="W24" s="394"/>
      <c r="X24" s="394">
        <v>36000000</v>
      </c>
      <c r="Y24" s="376"/>
    </row>
    <row r="25" spans="1:25" ht="18" customHeight="1">
      <c r="A25" s="379">
        <v>15</v>
      </c>
      <c r="B25" s="379" t="s">
        <v>1009</v>
      </c>
      <c r="C25" s="381" t="s">
        <v>350</v>
      </c>
      <c r="D25" s="381" t="s">
        <v>546</v>
      </c>
      <c r="E25" s="379" t="s">
        <v>829</v>
      </c>
      <c r="F25" s="395">
        <v>142000</v>
      </c>
      <c r="G25" s="395"/>
      <c r="H25" s="395">
        <v>142000</v>
      </c>
      <c r="I25" s="395"/>
      <c r="J25" s="392">
        <v>23.75</v>
      </c>
      <c r="K25" s="392"/>
      <c r="L25" s="392">
        <v>23.75</v>
      </c>
      <c r="M25" s="393"/>
      <c r="N25" s="394">
        <v>46282447.29</v>
      </c>
      <c r="O25" s="394"/>
      <c r="P25" s="394">
        <v>45016442.25</v>
      </c>
      <c r="Q25" s="394"/>
      <c r="R25" s="394">
        <v>33725000</v>
      </c>
      <c r="S25" s="394"/>
      <c r="T25" s="394">
        <v>33725000</v>
      </c>
      <c r="U25" s="394"/>
      <c r="V25" s="394">
        <v>505875</v>
      </c>
      <c r="W25" s="394"/>
      <c r="X25" s="394">
        <v>843125</v>
      </c>
      <c r="Y25" s="376"/>
    </row>
    <row r="26" spans="1:25" ht="18" customHeight="1">
      <c r="A26" s="379">
        <v>16</v>
      </c>
      <c r="B26" s="379" t="s">
        <v>1009</v>
      </c>
      <c r="C26" s="381" t="s">
        <v>547</v>
      </c>
      <c r="D26" s="381" t="s">
        <v>876</v>
      </c>
      <c r="E26" s="379" t="s">
        <v>824</v>
      </c>
      <c r="F26" s="395">
        <v>40000</v>
      </c>
      <c r="G26" s="395"/>
      <c r="H26" s="395">
        <v>40000</v>
      </c>
      <c r="I26" s="395"/>
      <c r="J26" s="392">
        <v>22.5</v>
      </c>
      <c r="K26" s="392"/>
      <c r="L26" s="392">
        <v>22.5</v>
      </c>
      <c r="M26" s="393"/>
      <c r="N26" s="394">
        <v>60999124.98999997</v>
      </c>
      <c r="O26" s="394"/>
      <c r="P26" s="394">
        <v>61686270.29999997</v>
      </c>
      <c r="Q26" s="394"/>
      <c r="R26" s="394">
        <v>9000000</v>
      </c>
      <c r="S26" s="394"/>
      <c r="T26" s="394">
        <v>9000000</v>
      </c>
      <c r="U26" s="394"/>
      <c r="V26" s="394">
        <v>450000</v>
      </c>
      <c r="W26" s="394"/>
      <c r="X26" s="394">
        <v>0</v>
      </c>
      <c r="Y26" s="376"/>
    </row>
    <row r="27" spans="1:25" ht="18" customHeight="1">
      <c r="A27" s="379">
        <v>17</v>
      </c>
      <c r="B27" s="379" t="s">
        <v>1009</v>
      </c>
      <c r="C27" s="381" t="s">
        <v>548</v>
      </c>
      <c r="D27" s="381" t="s">
        <v>549</v>
      </c>
      <c r="E27" s="379" t="s">
        <v>824</v>
      </c>
      <c r="F27" s="395">
        <v>160000</v>
      </c>
      <c r="G27" s="395"/>
      <c r="H27" s="395">
        <v>160000</v>
      </c>
      <c r="I27" s="395"/>
      <c r="J27" s="392">
        <v>21</v>
      </c>
      <c r="K27" s="392"/>
      <c r="L27" s="392">
        <v>21</v>
      </c>
      <c r="M27" s="393"/>
      <c r="N27" s="394">
        <v>62041867.77999998</v>
      </c>
      <c r="O27" s="394"/>
      <c r="P27" s="394">
        <v>64390425.829999976</v>
      </c>
      <c r="Q27" s="394"/>
      <c r="R27" s="394">
        <v>33600000</v>
      </c>
      <c r="S27" s="394"/>
      <c r="T27" s="394">
        <v>33600000</v>
      </c>
      <c r="U27" s="394"/>
      <c r="V27" s="394">
        <v>2016000</v>
      </c>
      <c r="W27" s="394"/>
      <c r="X27" s="394">
        <v>2016000</v>
      </c>
      <c r="Y27" s="376"/>
    </row>
    <row r="28" spans="1:25" ht="18" customHeight="1">
      <c r="A28" s="379">
        <v>18</v>
      </c>
      <c r="B28" s="379" t="s">
        <v>1009</v>
      </c>
      <c r="C28" s="381" t="s">
        <v>550</v>
      </c>
      <c r="D28" s="381" t="s">
        <v>876</v>
      </c>
      <c r="E28" s="379" t="s">
        <v>826</v>
      </c>
      <c r="F28" s="395">
        <v>36000</v>
      </c>
      <c r="G28" s="395"/>
      <c r="H28" s="395">
        <v>36000</v>
      </c>
      <c r="I28" s="395"/>
      <c r="J28" s="392">
        <v>20</v>
      </c>
      <c r="K28" s="392"/>
      <c r="L28" s="392">
        <v>20</v>
      </c>
      <c r="M28" s="393"/>
      <c r="N28" s="394">
        <v>7801870.08</v>
      </c>
      <c r="O28" s="394"/>
      <c r="P28" s="394">
        <v>9560854.32</v>
      </c>
      <c r="Q28" s="394"/>
      <c r="R28" s="394">
        <v>7200000</v>
      </c>
      <c r="S28" s="394"/>
      <c r="T28" s="394">
        <v>7200000</v>
      </c>
      <c r="U28" s="394"/>
      <c r="V28" s="394">
        <v>0</v>
      </c>
      <c r="W28" s="394"/>
      <c r="X28" s="394">
        <v>0</v>
      </c>
      <c r="Y28" s="376"/>
    </row>
    <row r="29" spans="1:25" ht="18" customHeight="1">
      <c r="A29" s="379">
        <v>19</v>
      </c>
      <c r="B29" s="379" t="s">
        <v>1009</v>
      </c>
      <c r="C29" s="381" t="s">
        <v>620</v>
      </c>
      <c r="D29" s="381" t="s">
        <v>534</v>
      </c>
      <c r="E29" s="379" t="s">
        <v>882</v>
      </c>
      <c r="F29" s="395">
        <v>120000</v>
      </c>
      <c r="G29" s="395"/>
      <c r="H29" s="395">
        <v>120000</v>
      </c>
      <c r="I29" s="395"/>
      <c r="J29" s="392">
        <v>20</v>
      </c>
      <c r="K29" s="392"/>
      <c r="L29" s="392">
        <v>20</v>
      </c>
      <c r="M29" s="393"/>
      <c r="N29" s="394">
        <v>112009390.53000005</v>
      </c>
      <c r="O29" s="394"/>
      <c r="P29" s="394">
        <v>115272898.20000005</v>
      </c>
      <c r="Q29" s="394"/>
      <c r="R29" s="394">
        <v>47625000</v>
      </c>
      <c r="S29" s="394"/>
      <c r="T29" s="394">
        <v>47625000</v>
      </c>
      <c r="U29" s="394"/>
      <c r="V29" s="394">
        <v>1680000</v>
      </c>
      <c r="W29" s="394"/>
      <c r="X29" s="394">
        <v>1440000</v>
      </c>
      <c r="Y29" s="376"/>
    </row>
    <row r="30" spans="1:25" ht="18" customHeight="1">
      <c r="A30" s="379">
        <v>20</v>
      </c>
      <c r="B30" s="379" t="s">
        <v>1009</v>
      </c>
      <c r="C30" s="381" t="s">
        <v>551</v>
      </c>
      <c r="D30" s="381" t="s">
        <v>552</v>
      </c>
      <c r="E30" s="379" t="s">
        <v>824</v>
      </c>
      <c r="F30" s="395">
        <v>250000</v>
      </c>
      <c r="G30" s="395"/>
      <c r="H30" s="395">
        <v>250000</v>
      </c>
      <c r="I30" s="395"/>
      <c r="J30" s="392">
        <v>40</v>
      </c>
      <c r="K30" s="392"/>
      <c r="L30" s="392">
        <v>40</v>
      </c>
      <c r="M30" s="393"/>
      <c r="N30" s="394">
        <v>105767775.04200006</v>
      </c>
      <c r="O30" s="394"/>
      <c r="P30" s="394">
        <v>90639937.70200005</v>
      </c>
      <c r="Q30" s="394"/>
      <c r="R30" s="394">
        <v>100000000</v>
      </c>
      <c r="S30" s="394"/>
      <c r="T30" s="394">
        <v>100000000</v>
      </c>
      <c r="U30" s="394"/>
      <c r="V30" s="394">
        <v>3000000</v>
      </c>
      <c r="W30" s="394"/>
      <c r="X30" s="394">
        <v>3000000</v>
      </c>
      <c r="Y30" s="376"/>
    </row>
    <row r="31" spans="1:25" ht="18" customHeight="1">
      <c r="A31" s="379">
        <v>21</v>
      </c>
      <c r="B31" s="379" t="s">
        <v>1009</v>
      </c>
      <c r="C31" s="381" t="s">
        <v>553</v>
      </c>
      <c r="D31" s="381" t="s">
        <v>554</v>
      </c>
      <c r="E31" s="379" t="s">
        <v>824</v>
      </c>
      <c r="F31" s="395">
        <v>10000</v>
      </c>
      <c r="G31" s="395"/>
      <c r="H31" s="395">
        <v>10000</v>
      </c>
      <c r="I31" s="395"/>
      <c r="J31" s="392">
        <v>47</v>
      </c>
      <c r="K31" s="392"/>
      <c r="L31" s="392">
        <v>20</v>
      </c>
      <c r="M31" s="393"/>
      <c r="N31" s="394">
        <v>27676035.43</v>
      </c>
      <c r="O31" s="394"/>
      <c r="P31" s="394">
        <v>11200405.259999998</v>
      </c>
      <c r="Q31" s="394"/>
      <c r="R31" s="394">
        <v>17285646.740000002</v>
      </c>
      <c r="S31" s="394"/>
      <c r="T31" s="394">
        <v>2000000</v>
      </c>
      <c r="U31" s="394"/>
      <c r="V31" s="394">
        <v>980000</v>
      </c>
      <c r="W31" s="394"/>
      <c r="X31" s="394">
        <v>400000</v>
      </c>
      <c r="Y31" s="376"/>
    </row>
    <row r="32" spans="1:25" ht="18" customHeight="1">
      <c r="A32" s="379">
        <v>22</v>
      </c>
      <c r="B32" s="379" t="s">
        <v>1009</v>
      </c>
      <c r="C32" s="381" t="s">
        <v>646</v>
      </c>
      <c r="D32" s="381" t="s">
        <v>880</v>
      </c>
      <c r="E32" s="379" t="s">
        <v>929</v>
      </c>
      <c r="F32" s="395">
        <v>270000</v>
      </c>
      <c r="G32" s="395"/>
      <c r="H32" s="395">
        <v>270000</v>
      </c>
      <c r="I32" s="395"/>
      <c r="J32" s="392">
        <v>36</v>
      </c>
      <c r="K32" s="392"/>
      <c r="L32" s="392">
        <v>36</v>
      </c>
      <c r="M32" s="394"/>
      <c r="N32" s="394">
        <v>97010224.96</v>
      </c>
      <c r="O32" s="394"/>
      <c r="P32" s="394">
        <v>97009149.21</v>
      </c>
      <c r="Q32" s="394"/>
      <c r="R32" s="394">
        <v>97199990</v>
      </c>
      <c r="S32" s="394"/>
      <c r="T32" s="394">
        <v>97199990</v>
      </c>
      <c r="U32" s="394"/>
      <c r="V32" s="394">
        <v>0</v>
      </c>
      <c r="W32" s="394"/>
      <c r="X32" s="394">
        <v>0</v>
      </c>
      <c r="Y32" s="376"/>
    </row>
    <row r="33" spans="1:25" ht="18" customHeight="1">
      <c r="A33" s="379">
        <v>23</v>
      </c>
      <c r="B33" s="379"/>
      <c r="C33" s="381" t="s">
        <v>351</v>
      </c>
      <c r="D33" s="381" t="s">
        <v>840</v>
      </c>
      <c r="E33" s="379" t="s">
        <v>929</v>
      </c>
      <c r="F33" s="395" t="s">
        <v>212</v>
      </c>
      <c r="G33" s="395"/>
      <c r="H33" s="395" t="s">
        <v>212</v>
      </c>
      <c r="I33" s="395"/>
      <c r="J33" s="392">
        <v>20</v>
      </c>
      <c r="K33" s="392"/>
      <c r="L33" s="392">
        <v>20</v>
      </c>
      <c r="M33" s="394"/>
      <c r="N33" s="394">
        <v>4821045.85</v>
      </c>
      <c r="O33" s="394"/>
      <c r="P33" s="394">
        <v>4018213.5300000003</v>
      </c>
      <c r="Q33" s="394"/>
      <c r="R33" s="394">
        <v>3236800</v>
      </c>
      <c r="S33" s="394"/>
      <c r="T33" s="394">
        <v>3236800</v>
      </c>
      <c r="U33" s="394"/>
      <c r="V33" s="394">
        <v>0</v>
      </c>
      <c r="W33" s="394"/>
      <c r="X33" s="394">
        <v>0</v>
      </c>
      <c r="Y33" s="376"/>
    </row>
    <row r="34" spans="1:25" ht="18" customHeight="1">
      <c r="A34" s="379">
        <v>24</v>
      </c>
      <c r="B34" s="379" t="s">
        <v>1009</v>
      </c>
      <c r="C34" s="381" t="s">
        <v>213</v>
      </c>
      <c r="D34" s="381" t="s">
        <v>214</v>
      </c>
      <c r="E34" s="379" t="s">
        <v>929</v>
      </c>
      <c r="F34" s="395">
        <v>332000</v>
      </c>
      <c r="G34" s="395"/>
      <c r="H34" s="395">
        <v>83000</v>
      </c>
      <c r="I34" s="395"/>
      <c r="J34" s="392">
        <v>20</v>
      </c>
      <c r="K34" s="392"/>
      <c r="L34" s="392">
        <v>20</v>
      </c>
      <c r="M34" s="394"/>
      <c r="N34" s="394">
        <v>65718677.26</v>
      </c>
      <c r="O34" s="394"/>
      <c r="P34" s="394">
        <v>16455657.54</v>
      </c>
      <c r="Q34" s="394"/>
      <c r="R34" s="394">
        <f>16600000+33200000+16600000</f>
        <v>66400000</v>
      </c>
      <c r="S34" s="394"/>
      <c r="T34" s="394">
        <v>16600000</v>
      </c>
      <c r="U34" s="394"/>
      <c r="V34" s="394">
        <v>0</v>
      </c>
      <c r="W34" s="394"/>
      <c r="X34" s="394">
        <v>0</v>
      </c>
      <c r="Y34" s="376"/>
    </row>
    <row r="35" spans="1:25" ht="18" customHeight="1">
      <c r="A35" s="379">
        <v>25</v>
      </c>
      <c r="B35" s="379" t="s">
        <v>1009</v>
      </c>
      <c r="C35" s="381" t="s">
        <v>352</v>
      </c>
      <c r="D35" s="381" t="s">
        <v>353</v>
      </c>
      <c r="E35" s="379" t="s">
        <v>882</v>
      </c>
      <c r="F35" s="395">
        <v>10000</v>
      </c>
      <c r="G35" s="395"/>
      <c r="H35" s="395">
        <v>10000</v>
      </c>
      <c r="I35" s="395"/>
      <c r="J35" s="392">
        <v>30</v>
      </c>
      <c r="K35" s="392"/>
      <c r="L35" s="392">
        <v>0</v>
      </c>
      <c r="M35" s="394"/>
      <c r="N35" s="394">
        <v>11508730.39</v>
      </c>
      <c r="O35" s="394"/>
      <c r="P35" s="394">
        <v>0</v>
      </c>
      <c r="Q35" s="394"/>
      <c r="R35" s="394">
        <v>11049900</v>
      </c>
      <c r="S35" s="394"/>
      <c r="T35" s="394">
        <v>0</v>
      </c>
      <c r="U35" s="394"/>
      <c r="V35" s="394">
        <v>1200000</v>
      </c>
      <c r="W35" s="394"/>
      <c r="X35" s="394">
        <v>0</v>
      </c>
      <c r="Y35" s="376"/>
    </row>
    <row r="36" spans="2:25" ht="18" customHeight="1">
      <c r="B36" s="380"/>
      <c r="C36" s="380" t="s">
        <v>860</v>
      </c>
      <c r="E36" s="378"/>
      <c r="L36" s="398"/>
      <c r="M36" s="398"/>
      <c r="N36" s="399">
        <f>SUM(N11:N35)</f>
        <v>13097999654.016716</v>
      </c>
      <c r="O36" s="398"/>
      <c r="P36" s="399">
        <f>SUM(P11:P35)</f>
        <v>12879405295.938639</v>
      </c>
      <c r="Q36" s="398"/>
      <c r="R36" s="399">
        <f>SUM(R11:R35)</f>
        <v>1988488754.21</v>
      </c>
      <c r="S36" s="398"/>
      <c r="T36" s="399">
        <f>SUM(T11:T35)</f>
        <v>1902237906.5900002</v>
      </c>
      <c r="U36" s="398"/>
      <c r="V36" s="399">
        <f>SUM(V11:V35)</f>
        <v>415485486.6</v>
      </c>
      <c r="W36" s="398"/>
      <c r="X36" s="399">
        <f>SUM(X11:X35)</f>
        <v>512556000.8</v>
      </c>
      <c r="Y36" s="376"/>
    </row>
    <row r="37" spans="2:25" ht="18" customHeight="1">
      <c r="B37" s="400" t="s">
        <v>491</v>
      </c>
      <c r="E37" s="378"/>
      <c r="N37" s="397">
        <v>0</v>
      </c>
      <c r="O37" s="401"/>
      <c r="P37" s="402">
        <v>0</v>
      </c>
      <c r="Q37" s="401"/>
      <c r="R37" s="401">
        <f>-35908114.91-15500000</f>
        <v>-51408114.91</v>
      </c>
      <c r="S37" s="401"/>
      <c r="T37" s="401">
        <f>-35908114.91-15500000</f>
        <v>-51408114.91</v>
      </c>
      <c r="U37" s="401"/>
      <c r="V37" s="398">
        <v>0</v>
      </c>
      <c r="W37" s="398"/>
      <c r="X37" s="398">
        <v>0</v>
      </c>
      <c r="Y37" s="376"/>
    </row>
    <row r="38" spans="2:26" ht="18" customHeight="1" thickBot="1">
      <c r="B38" s="380" t="s">
        <v>555</v>
      </c>
      <c r="E38" s="378"/>
      <c r="N38" s="403">
        <f>SUM(N36:N37)</f>
        <v>13097999654.016716</v>
      </c>
      <c r="O38" s="398"/>
      <c r="P38" s="403">
        <f>SUM(P36:P37)</f>
        <v>12879405295.938639</v>
      </c>
      <c r="Q38" s="398"/>
      <c r="R38" s="403">
        <f>SUM(R36:R37)</f>
        <v>1937080639.3</v>
      </c>
      <c r="S38" s="398"/>
      <c r="T38" s="403">
        <f>SUM(T36:T37)</f>
        <v>1850829791.68</v>
      </c>
      <c r="U38" s="398"/>
      <c r="V38" s="403">
        <f>SUM(V36:V37)</f>
        <v>415485486.6</v>
      </c>
      <c r="W38" s="398"/>
      <c r="X38" s="403">
        <f>SUM(X36:X37)</f>
        <v>512556000.8</v>
      </c>
      <c r="Y38" s="376"/>
      <c r="Z38" s="404"/>
    </row>
    <row r="39" spans="2:25" ht="18" customHeight="1" thickTop="1">
      <c r="B39" s="380"/>
      <c r="E39" s="37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76"/>
    </row>
    <row r="40" spans="2:24" s="405" customFormat="1" ht="18" customHeight="1">
      <c r="B40" s="406" t="s">
        <v>121</v>
      </c>
      <c r="I40" s="737"/>
      <c r="M40" s="738"/>
      <c r="N40" s="738"/>
      <c r="O40" s="738"/>
      <c r="P40" s="738"/>
      <c r="Q40" s="738"/>
      <c r="R40" s="738"/>
      <c r="S40" s="738"/>
      <c r="T40" s="738"/>
      <c r="U40" s="738"/>
      <c r="V40" s="738"/>
      <c r="W40" s="738"/>
      <c r="X40" s="739"/>
    </row>
    <row r="41" spans="1:24" s="405" customFormat="1" ht="18" customHeight="1">
      <c r="A41" s="740" t="s">
        <v>122</v>
      </c>
      <c r="B41" s="741"/>
      <c r="I41" s="737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9"/>
    </row>
    <row r="42" spans="1:24" s="405" customFormat="1" ht="18" customHeight="1">
      <c r="A42" s="740" t="s">
        <v>120</v>
      </c>
      <c r="B42" s="741"/>
      <c r="I42" s="737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9"/>
    </row>
    <row r="43" spans="1:25" ht="18" customHeight="1">
      <c r="A43" s="406"/>
      <c r="B43" s="406"/>
      <c r="C43" s="406"/>
      <c r="D43" s="406"/>
      <c r="E43" s="406"/>
      <c r="I43" s="377"/>
      <c r="O43" s="406"/>
      <c r="P43" s="407"/>
      <c r="Q43" s="406"/>
      <c r="R43" s="407"/>
      <c r="S43" s="398"/>
      <c r="T43" s="398"/>
      <c r="U43" s="398"/>
      <c r="V43" s="398"/>
      <c r="W43" s="398"/>
      <c r="X43" s="398"/>
      <c r="Y43" s="376"/>
    </row>
    <row r="44" spans="1:24" ht="18" customHeight="1">
      <c r="A44" s="406"/>
      <c r="B44" s="406"/>
      <c r="C44" s="406"/>
      <c r="D44" s="406"/>
      <c r="E44" s="408" t="s">
        <v>676</v>
      </c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R44" s="398"/>
      <c r="S44" s="398"/>
      <c r="T44" s="398"/>
      <c r="U44" s="398"/>
      <c r="V44" s="398"/>
      <c r="W44" s="398"/>
      <c r="X44" s="376"/>
    </row>
    <row r="45" spans="1:24" ht="18" customHeight="1">
      <c r="A45" s="406"/>
      <c r="B45" s="406"/>
      <c r="C45" s="406"/>
      <c r="D45" s="406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383"/>
      <c r="X45" s="376"/>
    </row>
    <row r="46" spans="2:5" ht="18" customHeight="1">
      <c r="B46" s="406"/>
      <c r="E46" s="378"/>
    </row>
    <row r="47" ht="18" customHeight="1">
      <c r="E47" s="378"/>
    </row>
    <row r="48" spans="5:16" ht="18" customHeight="1">
      <c r="E48" s="378"/>
      <c r="P48" s="383"/>
    </row>
    <row r="49" ht="18" customHeight="1">
      <c r="E49" s="378"/>
    </row>
    <row r="50" ht="18" customHeight="1">
      <c r="E50" s="378"/>
    </row>
    <row r="51" ht="18" customHeight="1">
      <c r="E51" s="378"/>
    </row>
    <row r="52" ht="18" customHeight="1">
      <c r="E52" s="378"/>
    </row>
    <row r="53" ht="18" customHeight="1">
      <c r="E53" s="378"/>
    </row>
    <row r="54" ht="18" customHeight="1">
      <c r="E54" s="378"/>
    </row>
    <row r="55" ht="18" customHeight="1">
      <c r="E55" s="378"/>
    </row>
    <row r="56" ht="18" customHeight="1">
      <c r="E56" s="378"/>
    </row>
    <row r="57" ht="18" customHeight="1">
      <c r="E57" s="378"/>
    </row>
    <row r="58" ht="18" customHeight="1">
      <c r="E58" s="378"/>
    </row>
    <row r="59" ht="18" customHeight="1">
      <c r="E59" s="378"/>
    </row>
    <row r="60" ht="18" customHeight="1">
      <c r="E60" s="378"/>
    </row>
    <row r="61" ht="18" customHeight="1">
      <c r="E61" s="378"/>
    </row>
    <row r="62" ht="18" customHeight="1">
      <c r="E62" s="378"/>
    </row>
    <row r="63" ht="18" customHeight="1">
      <c r="E63" s="378"/>
    </row>
    <row r="64" ht="18" customHeight="1">
      <c r="E64" s="378"/>
    </row>
    <row r="65" ht="18" customHeight="1">
      <c r="E65" s="378"/>
    </row>
    <row r="66" ht="18" customHeight="1">
      <c r="E66" s="378"/>
    </row>
    <row r="67" ht="18" customHeight="1">
      <c r="E67" s="378"/>
    </row>
    <row r="68" ht="18" customHeight="1">
      <c r="E68" s="378"/>
    </row>
    <row r="69" ht="18" customHeight="1">
      <c r="E69" s="378"/>
    </row>
    <row r="70" ht="18" customHeight="1">
      <c r="E70" s="378"/>
    </row>
    <row r="71" ht="18" customHeight="1">
      <c r="E71" s="378"/>
    </row>
    <row r="72" ht="18" customHeight="1">
      <c r="E72" s="378"/>
    </row>
    <row r="73" ht="18" customHeight="1">
      <c r="E73" s="378"/>
    </row>
    <row r="74" ht="9" customHeight="1">
      <c r="E74" s="378"/>
    </row>
    <row r="75" ht="18" customHeight="1">
      <c r="E75" s="378"/>
    </row>
    <row r="76" ht="18" customHeight="1">
      <c r="E76" s="378"/>
    </row>
    <row r="77" ht="18" customHeight="1">
      <c r="E77" s="378"/>
    </row>
    <row r="78" ht="18" customHeight="1">
      <c r="E78" s="378"/>
    </row>
    <row r="79" ht="18" customHeight="1">
      <c r="E79" s="378"/>
    </row>
    <row r="80" ht="18" customHeight="1">
      <c r="E80" s="378"/>
    </row>
    <row r="81" ht="18" customHeight="1">
      <c r="E81" s="378"/>
    </row>
    <row r="82" ht="18" customHeight="1">
      <c r="E82" s="378"/>
    </row>
    <row r="83" ht="18" customHeight="1">
      <c r="E83" s="378"/>
    </row>
    <row r="84" ht="18" customHeight="1">
      <c r="E84" s="378"/>
    </row>
    <row r="85" ht="18" customHeight="1">
      <c r="E85" s="378"/>
    </row>
    <row r="86" ht="18" customHeight="1">
      <c r="E86" s="378"/>
    </row>
    <row r="87" ht="18" customHeight="1">
      <c r="E87" s="378"/>
    </row>
    <row r="88" ht="18" customHeight="1">
      <c r="E88" s="378"/>
    </row>
    <row r="89" ht="18" customHeight="1">
      <c r="E89" s="378"/>
    </row>
    <row r="90" ht="18" customHeight="1">
      <c r="E90" s="378"/>
    </row>
    <row r="91" ht="18" customHeight="1">
      <c r="E91" s="378"/>
    </row>
    <row r="92" ht="18" customHeight="1">
      <c r="E92" s="378"/>
    </row>
    <row r="93" ht="18" customHeight="1">
      <c r="E93" s="378"/>
    </row>
    <row r="94" ht="18" customHeight="1">
      <c r="E94" s="378"/>
    </row>
    <row r="95" ht="18" customHeight="1">
      <c r="E95" s="378"/>
    </row>
    <row r="96" ht="18" customHeight="1">
      <c r="E96" s="378"/>
    </row>
    <row r="97" ht="18" customHeight="1">
      <c r="E97" s="378"/>
    </row>
    <row r="98" ht="18" customHeight="1">
      <c r="E98" s="378"/>
    </row>
    <row r="99" ht="18" customHeight="1">
      <c r="E99" s="378"/>
    </row>
    <row r="100" ht="18" customHeight="1">
      <c r="E100" s="378"/>
    </row>
    <row r="101" ht="18" customHeight="1">
      <c r="E101" s="378"/>
    </row>
    <row r="102" ht="18" customHeight="1">
      <c r="E102" s="378"/>
    </row>
    <row r="103" ht="18" customHeight="1">
      <c r="E103" s="378"/>
    </row>
    <row r="104" ht="18" customHeight="1">
      <c r="E104" s="378"/>
    </row>
    <row r="105" ht="18" customHeight="1">
      <c r="E105" s="378"/>
    </row>
    <row r="106" ht="18" customHeight="1">
      <c r="E106" s="378"/>
    </row>
    <row r="107" ht="18" customHeight="1">
      <c r="E107" s="378"/>
    </row>
    <row r="108" ht="18" customHeight="1">
      <c r="E108" s="378"/>
    </row>
    <row r="109" ht="18" customHeight="1">
      <c r="E109" s="378"/>
    </row>
    <row r="110" ht="18" customHeight="1">
      <c r="E110" s="378"/>
    </row>
    <row r="111" ht="18" customHeight="1">
      <c r="E111" s="378"/>
    </row>
    <row r="112" ht="18" customHeight="1">
      <c r="E112" s="378"/>
    </row>
    <row r="113" ht="18" customHeight="1">
      <c r="E113" s="378"/>
    </row>
    <row r="114" ht="18" customHeight="1">
      <c r="E114" s="378"/>
    </row>
    <row r="115" ht="18" customHeight="1">
      <c r="E115" s="378"/>
    </row>
    <row r="116" ht="18" customHeight="1">
      <c r="E116" s="378"/>
    </row>
    <row r="117" ht="18" customHeight="1">
      <c r="E117" s="378"/>
    </row>
    <row r="118" ht="18" customHeight="1">
      <c r="E118" s="378"/>
    </row>
    <row r="119" ht="18" customHeight="1">
      <c r="E119" s="378"/>
    </row>
    <row r="120" ht="18" customHeight="1">
      <c r="E120" s="378"/>
    </row>
    <row r="121" ht="18" customHeight="1">
      <c r="E121" s="378"/>
    </row>
    <row r="122" ht="18" customHeight="1">
      <c r="E122" s="378"/>
    </row>
    <row r="123" ht="18" customHeight="1">
      <c r="E123" s="378"/>
    </row>
    <row r="124" ht="18" customHeight="1">
      <c r="E124" s="378"/>
    </row>
  </sheetData>
  <sheetProtection/>
  <mergeCells count="16">
    <mergeCell ref="A1:X1"/>
    <mergeCell ref="F5:H5"/>
    <mergeCell ref="J5:L5"/>
    <mergeCell ref="N5:P5"/>
    <mergeCell ref="R5:T5"/>
    <mergeCell ref="V5:X5"/>
    <mergeCell ref="V6:X6"/>
    <mergeCell ref="F7:H7"/>
    <mergeCell ref="J7:L7"/>
    <mergeCell ref="N7:P7"/>
    <mergeCell ref="R7:T7"/>
    <mergeCell ref="V7:X7"/>
    <mergeCell ref="F6:H6"/>
    <mergeCell ref="J6:L6"/>
    <mergeCell ref="N6:P6"/>
    <mergeCell ref="R6:T6"/>
  </mergeCells>
  <printOptions verticalCentered="1"/>
  <pageMargins left="0.6692913385826772" right="0.1968503937007874" top="0.1968503937007874" bottom="0.1968503937007874" header="0.15748031496062992" footer="0.1181102362204724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85" zoomScaleNormal="85" zoomScaleSheetLayoutView="90" zoomScalePageLayoutView="0" workbookViewId="0" topLeftCell="A22">
      <selection activeCell="A27" sqref="A27"/>
    </sheetView>
  </sheetViews>
  <sheetFormatPr defaultColWidth="10.421875" defaultRowHeight="25.5" customHeight="1"/>
  <cols>
    <col min="1" max="1" width="7.28125" style="555" customWidth="1"/>
    <col min="2" max="2" width="14.7109375" style="555" customWidth="1"/>
    <col min="3" max="3" width="11.421875" style="555" customWidth="1"/>
    <col min="4" max="4" width="11.28125" style="555" customWidth="1"/>
    <col min="5" max="5" width="11.140625" style="555" bestFit="1" customWidth="1"/>
    <col min="6" max="6" width="11.421875" style="555" customWidth="1"/>
    <col min="7" max="7" width="20.28125" style="555" customWidth="1"/>
    <col min="8" max="8" width="2.00390625" style="555" customWidth="1"/>
    <col min="9" max="9" width="19.28125" style="555" customWidth="1"/>
    <col min="10" max="11" width="2.421875" style="555" customWidth="1"/>
    <col min="12" max="16384" width="10.421875" style="555" customWidth="1"/>
  </cols>
  <sheetData>
    <row r="1" spans="1:9" ht="29.25" customHeight="1">
      <c r="A1" s="750" t="s">
        <v>165</v>
      </c>
      <c r="B1" s="750"/>
      <c r="C1" s="750"/>
      <c r="D1" s="750"/>
      <c r="E1" s="750"/>
      <c r="F1" s="750"/>
      <c r="G1" s="750"/>
      <c r="H1" s="750"/>
      <c r="I1" s="750"/>
    </row>
    <row r="2" spans="1:9" ht="29.25" customHeight="1">
      <c r="A2" s="554"/>
      <c r="B2" s="554"/>
      <c r="C2" s="554"/>
      <c r="D2" s="554"/>
      <c r="E2" s="554"/>
      <c r="F2" s="554"/>
      <c r="G2" s="554"/>
      <c r="H2" s="554"/>
      <c r="I2" s="554"/>
    </row>
    <row r="3" spans="1:9" ht="29.25" customHeight="1">
      <c r="A3" s="556" t="s">
        <v>1058</v>
      </c>
      <c r="B3" s="557"/>
      <c r="C3" s="557"/>
      <c r="D3" s="557"/>
      <c r="E3" s="557"/>
      <c r="F3" s="557"/>
      <c r="G3" s="557"/>
      <c r="H3" s="557"/>
      <c r="I3" s="557"/>
    </row>
    <row r="4" spans="1:9" s="559" customFormat="1" ht="29.25" customHeight="1">
      <c r="A4" s="558" t="s">
        <v>1059</v>
      </c>
      <c r="B4" s="558"/>
      <c r="C4" s="558"/>
      <c r="D4" s="558"/>
      <c r="E4" s="558"/>
      <c r="F4" s="558"/>
      <c r="G4" s="558"/>
      <c r="H4" s="558"/>
      <c r="I4" s="558"/>
    </row>
    <row r="5" spans="1:9" s="559" customFormat="1" ht="29.25" customHeight="1">
      <c r="A5" s="560"/>
      <c r="B5" s="558" t="s">
        <v>698</v>
      </c>
      <c r="C5" s="558"/>
      <c r="D5" s="558"/>
      <c r="E5" s="558"/>
      <c r="F5" s="558"/>
      <c r="G5" s="558"/>
      <c r="H5" s="558"/>
      <c r="I5" s="558"/>
    </row>
    <row r="6" spans="1:9" s="559" customFormat="1" ht="29.25" customHeight="1">
      <c r="A6" s="560"/>
      <c r="B6" s="558" t="s">
        <v>700</v>
      </c>
      <c r="C6" s="558"/>
      <c r="D6" s="558"/>
      <c r="E6" s="558"/>
      <c r="F6" s="558"/>
      <c r="G6" s="558"/>
      <c r="H6" s="558"/>
      <c r="I6" s="558"/>
    </row>
    <row r="7" spans="1:9" s="559" customFormat="1" ht="29.25" customHeight="1">
      <c r="A7" s="560"/>
      <c r="B7" s="558" t="s">
        <v>779</v>
      </c>
      <c r="C7" s="558"/>
      <c r="D7" s="558"/>
      <c r="E7" s="558"/>
      <c r="F7" s="558"/>
      <c r="G7" s="558"/>
      <c r="H7" s="558"/>
      <c r="I7" s="558"/>
    </row>
    <row r="8" spans="1:9" s="559" customFormat="1" ht="29.25" customHeight="1">
      <c r="A8" s="560"/>
      <c r="B8" s="558"/>
      <c r="C8" s="558"/>
      <c r="D8" s="558"/>
      <c r="E8" s="558"/>
      <c r="F8" s="558"/>
      <c r="G8" s="558"/>
      <c r="H8" s="558"/>
      <c r="I8" s="558"/>
    </row>
    <row r="9" spans="1:9" s="559" customFormat="1" ht="29.25" customHeight="1">
      <c r="A9" s="560"/>
      <c r="B9" s="558" t="s">
        <v>740</v>
      </c>
      <c r="C9" s="558"/>
      <c r="D9" s="558"/>
      <c r="E9" s="558"/>
      <c r="F9" s="558"/>
      <c r="G9" s="558"/>
      <c r="H9" s="558"/>
      <c r="I9" s="558"/>
    </row>
    <row r="10" spans="1:9" s="559" customFormat="1" ht="29.25" customHeight="1">
      <c r="A10" s="560"/>
      <c r="B10" s="558"/>
      <c r="C10" s="558"/>
      <c r="D10" s="558"/>
      <c r="E10" s="558"/>
      <c r="F10" s="558"/>
      <c r="G10" s="558"/>
      <c r="H10" s="558"/>
      <c r="I10" s="624" t="s">
        <v>862</v>
      </c>
    </row>
    <row r="11" spans="1:9" s="559" customFormat="1" ht="29.25" customHeight="1">
      <c r="A11" s="560"/>
      <c r="C11" s="751" t="s">
        <v>503</v>
      </c>
      <c r="D11" s="751"/>
      <c r="E11" s="751"/>
      <c r="F11" s="561"/>
      <c r="G11" s="562" t="s">
        <v>15</v>
      </c>
      <c r="H11" s="561"/>
      <c r="I11" s="562" t="s">
        <v>215</v>
      </c>
    </row>
    <row r="12" spans="1:9" s="559" customFormat="1" ht="29.25" customHeight="1">
      <c r="A12" s="560"/>
      <c r="B12" s="558"/>
      <c r="C12" s="558" t="s">
        <v>505</v>
      </c>
      <c r="D12" s="558"/>
      <c r="E12" s="558"/>
      <c r="F12" s="558"/>
      <c r="G12" s="563">
        <v>691410090</v>
      </c>
      <c r="H12" s="558"/>
      <c r="I12" s="563">
        <v>705520500</v>
      </c>
    </row>
    <row r="13" spans="1:9" s="559" customFormat="1" ht="29.25" customHeight="1">
      <c r="A13" s="560"/>
      <c r="C13" s="558" t="s">
        <v>504</v>
      </c>
      <c r="D13" s="558"/>
      <c r="E13" s="558"/>
      <c r="F13" s="558"/>
      <c r="G13" s="564">
        <v>6177965830</v>
      </c>
      <c r="H13" s="558"/>
      <c r="I13" s="564">
        <v>6580216530</v>
      </c>
    </row>
    <row r="14" spans="1:9" s="559" customFormat="1" ht="29.25" customHeight="1">
      <c r="A14" s="560"/>
      <c r="B14" s="558"/>
      <c r="C14" s="558" t="s">
        <v>739</v>
      </c>
      <c r="D14" s="558"/>
      <c r="E14" s="558"/>
      <c r="F14" s="558"/>
      <c r="G14" s="564">
        <v>1262868750</v>
      </c>
      <c r="H14" s="558"/>
      <c r="I14" s="564">
        <v>1256490625</v>
      </c>
    </row>
    <row r="15" spans="1:9" s="559" customFormat="1" ht="29.25" customHeight="1">
      <c r="A15" s="560"/>
      <c r="B15" s="558"/>
      <c r="C15" s="558" t="s">
        <v>506</v>
      </c>
      <c r="D15" s="558"/>
      <c r="E15" s="558"/>
      <c r="F15" s="558"/>
      <c r="G15" s="564">
        <v>2736446297.5</v>
      </c>
      <c r="H15" s="558"/>
      <c r="I15" s="564">
        <v>2677126873.75</v>
      </c>
    </row>
    <row r="16" spans="1:9" s="559" customFormat="1" ht="29.25" customHeight="1">
      <c r="A16" s="560"/>
      <c r="B16" s="558"/>
      <c r="C16" s="558" t="s">
        <v>507</v>
      </c>
      <c r="D16" s="558"/>
      <c r="E16" s="558"/>
      <c r="F16" s="558"/>
      <c r="G16" s="565">
        <v>2440802320</v>
      </c>
      <c r="H16" s="558"/>
      <c r="I16" s="565">
        <v>2521091870</v>
      </c>
    </row>
    <row r="17" spans="1:9" s="559" customFormat="1" ht="29.25" customHeight="1" thickBot="1">
      <c r="A17" s="560"/>
      <c r="B17" s="558"/>
      <c r="C17" s="558"/>
      <c r="D17" s="566" t="s">
        <v>860</v>
      </c>
      <c r="E17" s="558"/>
      <c r="F17" s="558"/>
      <c r="G17" s="567">
        <f>SUM(G12:G16)</f>
        <v>13309493287.5</v>
      </c>
      <c r="H17" s="558"/>
      <c r="I17" s="567">
        <f>SUM(I12:I16)</f>
        <v>13740446398.75</v>
      </c>
    </row>
    <row r="18" spans="1:9" s="559" customFormat="1" ht="29.25" customHeight="1" thickTop="1">
      <c r="A18" s="560"/>
      <c r="B18" s="558"/>
      <c r="C18" s="558"/>
      <c r="D18" s="558"/>
      <c r="E18" s="558"/>
      <c r="F18" s="558"/>
      <c r="G18" s="558"/>
      <c r="H18" s="558"/>
      <c r="I18" s="558"/>
    </row>
    <row r="19" spans="1:9" s="559" customFormat="1" ht="27.75" customHeight="1">
      <c r="A19" s="560"/>
      <c r="B19" s="558"/>
      <c r="C19" s="558"/>
      <c r="D19" s="558"/>
      <c r="E19" s="558"/>
      <c r="F19" s="558"/>
      <c r="G19" s="558"/>
      <c r="H19" s="558"/>
      <c r="I19" s="558"/>
    </row>
    <row r="20" spans="1:9" s="559" customFormat="1" ht="27.75" customHeight="1">
      <c r="A20" s="560"/>
      <c r="B20" s="558"/>
      <c r="C20" s="558"/>
      <c r="D20" s="558"/>
      <c r="E20" s="558"/>
      <c r="F20" s="558"/>
      <c r="G20" s="558"/>
      <c r="H20" s="558"/>
      <c r="I20" s="558"/>
    </row>
    <row r="21" spans="1:9" s="559" customFormat="1" ht="27.75" customHeight="1">
      <c r="A21" s="569"/>
      <c r="D21" s="558"/>
      <c r="E21" s="558"/>
      <c r="F21" s="558"/>
      <c r="G21" s="558"/>
      <c r="H21" s="558"/>
      <c r="I21" s="558"/>
    </row>
    <row r="22" spans="1:9" s="559" customFormat="1" ht="26.25" customHeight="1">
      <c r="A22" s="560"/>
      <c r="B22" s="558"/>
      <c r="C22" s="568"/>
      <c r="D22" s="558"/>
      <c r="E22" s="558"/>
      <c r="F22" s="558"/>
      <c r="G22" s="558"/>
      <c r="H22" s="558"/>
      <c r="I22" s="558"/>
    </row>
    <row r="23" spans="1:9" s="559" customFormat="1" ht="26.25" customHeight="1">
      <c r="A23" s="560"/>
      <c r="B23" s="558"/>
      <c r="C23" s="558"/>
      <c r="D23" s="558"/>
      <c r="E23" s="558"/>
      <c r="F23" s="558"/>
      <c r="G23" s="558"/>
      <c r="H23" s="558"/>
      <c r="I23" s="558"/>
    </row>
    <row r="24" spans="1:9" s="559" customFormat="1" ht="26.25" customHeight="1">
      <c r="A24" s="560"/>
      <c r="B24" s="558"/>
      <c r="C24" s="558"/>
      <c r="D24" s="558"/>
      <c r="E24" s="558"/>
      <c r="F24" s="558"/>
      <c r="G24" s="558"/>
      <c r="H24" s="558"/>
      <c r="I24" s="558"/>
    </row>
    <row r="25" spans="1:9" s="559" customFormat="1" ht="26.25" customHeight="1">
      <c r="A25" s="560"/>
      <c r="B25" s="558"/>
      <c r="C25" s="558"/>
      <c r="D25" s="558"/>
      <c r="E25" s="558"/>
      <c r="F25" s="558"/>
      <c r="G25" s="558"/>
      <c r="H25" s="558"/>
      <c r="I25" s="558"/>
    </row>
    <row r="26" spans="1:9" s="559" customFormat="1" ht="26.25" customHeight="1">
      <c r="A26" s="688" t="s">
        <v>675</v>
      </c>
      <c r="B26" s="688"/>
      <c r="C26" s="135"/>
      <c r="D26" s="688"/>
      <c r="E26" s="688"/>
      <c r="F26" s="688"/>
      <c r="G26" s="688"/>
      <c r="H26" s="688"/>
      <c r="I26" s="688"/>
    </row>
    <row r="27" spans="1:9" ht="25.5" customHeight="1">
      <c r="A27" s="135"/>
      <c r="B27" s="135"/>
      <c r="C27" s="135"/>
      <c r="D27" s="135"/>
      <c r="E27" s="135"/>
      <c r="F27" s="135"/>
      <c r="G27" s="135"/>
      <c r="H27" s="375"/>
      <c r="I27" s="135"/>
    </row>
    <row r="66" ht="9" customHeight="1"/>
  </sheetData>
  <sheetProtection/>
  <mergeCells count="2">
    <mergeCell ref="A1:I1"/>
    <mergeCell ref="C11:E11"/>
  </mergeCells>
  <printOptions/>
  <pageMargins left="0.5118110236220472" right="0" top="0.5905511811023623" bottom="0.3937007874015748" header="0.2755905511811024" footer="0.275590551181102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7"/>
  <sheetViews>
    <sheetView zoomScale="85" zoomScaleNormal="85" zoomScaleSheetLayoutView="85" zoomScalePageLayoutView="0" workbookViewId="0" topLeftCell="A220">
      <selection activeCell="A221" sqref="A221"/>
    </sheetView>
  </sheetViews>
  <sheetFormatPr defaultColWidth="9.140625" defaultRowHeight="24.75" customHeight="1"/>
  <cols>
    <col min="1" max="1" width="4.57421875" style="293" customWidth="1"/>
    <col min="2" max="2" width="28.57421875" style="293" customWidth="1"/>
    <col min="3" max="3" width="16.140625" style="293" customWidth="1"/>
    <col min="4" max="4" width="9.00390625" style="293" customWidth="1"/>
    <col min="5" max="5" width="12.140625" style="293" customWidth="1"/>
    <col min="6" max="6" width="10.7109375" style="293" customWidth="1"/>
    <col min="7" max="8" width="7.7109375" style="293" customWidth="1"/>
    <col min="9" max="10" width="13.7109375" style="293" customWidth="1"/>
    <col min="11" max="12" width="11.7109375" style="293" customWidth="1"/>
    <col min="13" max="13" width="1.421875" style="293" customWidth="1"/>
    <col min="14" max="16384" width="9.140625" style="293" customWidth="1"/>
  </cols>
  <sheetData>
    <row r="1" spans="1:12" ht="24.75" customHeight="1">
      <c r="A1" s="487" t="s">
        <v>166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ht="24.75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</row>
    <row r="3" ht="24.75" customHeight="1">
      <c r="A3" s="340" t="s">
        <v>1060</v>
      </c>
    </row>
    <row r="4" spans="1:12" s="340" customFormat="1" ht="24.75" customHeight="1">
      <c r="A4" s="301" t="s">
        <v>1061</v>
      </c>
      <c r="B4" s="341"/>
      <c r="C4" s="341"/>
      <c r="D4" s="341"/>
      <c r="E4" s="341"/>
      <c r="F4" s="341"/>
      <c r="G4" s="341"/>
      <c r="H4" s="341"/>
      <c r="I4" s="341"/>
      <c r="J4" s="342"/>
      <c r="K4" s="341"/>
      <c r="L4" s="341"/>
    </row>
    <row r="5" spans="1:12" s="340" customFormat="1" ht="24.75" customHeight="1">
      <c r="A5" s="343" t="s">
        <v>870</v>
      </c>
      <c r="B5" s="343" t="s">
        <v>930</v>
      </c>
      <c r="C5" s="343" t="s">
        <v>888</v>
      </c>
      <c r="D5" s="343" t="s">
        <v>867</v>
      </c>
      <c r="E5" s="753" t="s">
        <v>871</v>
      </c>
      <c r="F5" s="753"/>
      <c r="G5" s="753" t="s">
        <v>931</v>
      </c>
      <c r="H5" s="753"/>
      <c r="I5" s="753" t="s">
        <v>872</v>
      </c>
      <c r="J5" s="753"/>
      <c r="K5" s="754" t="s">
        <v>873</v>
      </c>
      <c r="L5" s="754"/>
    </row>
    <row r="6" spans="1:12" s="340" customFormat="1" ht="24.75" customHeight="1">
      <c r="A6" s="343" t="s">
        <v>932</v>
      </c>
      <c r="C6" s="343" t="s">
        <v>933</v>
      </c>
      <c r="D6" s="343" t="s">
        <v>868</v>
      </c>
      <c r="E6" s="755" t="s">
        <v>874</v>
      </c>
      <c r="F6" s="755"/>
      <c r="G6" s="756" t="s">
        <v>934</v>
      </c>
      <c r="H6" s="756"/>
      <c r="I6" s="757" t="s">
        <v>875</v>
      </c>
      <c r="J6" s="757"/>
      <c r="K6" s="757" t="s">
        <v>875</v>
      </c>
      <c r="L6" s="757"/>
    </row>
    <row r="7" spans="1:12" s="340" customFormat="1" ht="24.75" customHeight="1">
      <c r="A7" s="343"/>
      <c r="C7" s="343"/>
      <c r="D7" s="343"/>
      <c r="E7" s="686" t="s">
        <v>1</v>
      </c>
      <c r="F7" s="300" t="s">
        <v>582</v>
      </c>
      <c r="G7" s="686" t="s">
        <v>1</v>
      </c>
      <c r="H7" s="300" t="s">
        <v>582</v>
      </c>
      <c r="I7" s="686" t="s">
        <v>1</v>
      </c>
      <c r="J7" s="300" t="s">
        <v>582</v>
      </c>
      <c r="K7" s="686" t="s">
        <v>1</v>
      </c>
      <c r="L7" s="300" t="s">
        <v>582</v>
      </c>
    </row>
    <row r="8" spans="1:12" ht="24.75" customHeight="1">
      <c r="A8" s="301"/>
      <c r="B8" s="301"/>
      <c r="C8" s="302"/>
      <c r="D8" s="302"/>
      <c r="E8" s="344" t="s">
        <v>216</v>
      </c>
      <c r="F8" s="344" t="s">
        <v>1049</v>
      </c>
      <c r="G8" s="344" t="s">
        <v>216</v>
      </c>
      <c r="H8" s="344" t="s">
        <v>1049</v>
      </c>
      <c r="I8" s="344" t="s">
        <v>216</v>
      </c>
      <c r="J8" s="344" t="s">
        <v>1049</v>
      </c>
      <c r="K8" s="344" t="s">
        <v>216</v>
      </c>
      <c r="L8" s="344" t="s">
        <v>1049</v>
      </c>
    </row>
    <row r="9" spans="1:4" ht="24.75" customHeight="1">
      <c r="A9" s="345">
        <v>1</v>
      </c>
      <c r="B9" s="322" t="s">
        <v>393</v>
      </c>
      <c r="C9" s="323"/>
      <c r="D9" s="323"/>
    </row>
    <row r="10" spans="1:12" ht="24.75" customHeight="1">
      <c r="A10" s="328"/>
      <c r="B10" s="322" t="s">
        <v>394</v>
      </c>
      <c r="C10" s="323" t="s">
        <v>395</v>
      </c>
      <c r="D10" s="324" t="s">
        <v>824</v>
      </c>
      <c r="E10" s="346">
        <v>149930</v>
      </c>
      <c r="F10" s="346">
        <v>149930</v>
      </c>
      <c r="G10" s="327">
        <v>15.35</v>
      </c>
      <c r="H10" s="327">
        <v>15.35</v>
      </c>
      <c r="I10" s="327">
        <v>130042427.82</v>
      </c>
      <c r="J10" s="327">
        <v>130042427.82</v>
      </c>
      <c r="K10" s="327">
        <v>19563660.35</v>
      </c>
      <c r="L10" s="327">
        <v>18412856.8</v>
      </c>
    </row>
    <row r="11" spans="1:12" ht="24.75" customHeight="1">
      <c r="A11" s="345">
        <v>2</v>
      </c>
      <c r="B11" s="322" t="s">
        <v>396</v>
      </c>
      <c r="C11" s="323" t="s">
        <v>397</v>
      </c>
      <c r="D11" s="324" t="s">
        <v>824</v>
      </c>
      <c r="E11" s="346">
        <v>60000</v>
      </c>
      <c r="F11" s="346">
        <v>60000</v>
      </c>
      <c r="G11" s="327">
        <v>12.73</v>
      </c>
      <c r="H11" s="327">
        <v>12.73</v>
      </c>
      <c r="I11" s="327">
        <v>12215983.3</v>
      </c>
      <c r="J11" s="327">
        <v>12215983.3</v>
      </c>
      <c r="K11" s="327">
        <v>5726250</v>
      </c>
      <c r="L11" s="327">
        <v>6108000</v>
      </c>
    </row>
    <row r="12" spans="1:12" ht="24.75" customHeight="1">
      <c r="A12" s="345">
        <v>3</v>
      </c>
      <c r="B12" s="322" t="s">
        <v>399</v>
      </c>
      <c r="C12" s="323" t="s">
        <v>400</v>
      </c>
      <c r="D12" s="324" t="s">
        <v>877</v>
      </c>
      <c r="E12" s="346">
        <v>1634572</v>
      </c>
      <c r="F12" s="346">
        <v>1634572</v>
      </c>
      <c r="G12" s="327">
        <v>4.48</v>
      </c>
      <c r="H12" s="327">
        <v>4.48</v>
      </c>
      <c r="I12" s="327">
        <v>197844509.73</v>
      </c>
      <c r="J12" s="327">
        <v>197844509.73</v>
      </c>
      <c r="K12" s="327">
        <v>0</v>
      </c>
      <c r="L12" s="327">
        <v>0</v>
      </c>
    </row>
    <row r="13" spans="1:12" ht="24.75" customHeight="1">
      <c r="A13" s="345">
        <v>4</v>
      </c>
      <c r="B13" s="322" t="s">
        <v>401</v>
      </c>
      <c r="C13" s="323" t="s">
        <v>876</v>
      </c>
      <c r="E13" s="328"/>
      <c r="F13" s="328"/>
      <c r="G13" s="329"/>
      <c r="H13" s="329"/>
      <c r="I13" s="329"/>
      <c r="J13" s="329"/>
      <c r="K13" s="329"/>
      <c r="L13" s="329"/>
    </row>
    <row r="14" spans="1:12" ht="24.75" customHeight="1">
      <c r="A14" s="345"/>
      <c r="B14" s="322"/>
      <c r="C14" s="323" t="s">
        <v>402</v>
      </c>
      <c r="D14" s="324" t="s">
        <v>825</v>
      </c>
      <c r="E14" s="346">
        <v>120000</v>
      </c>
      <c r="F14" s="346">
        <v>120000</v>
      </c>
      <c r="G14" s="327">
        <v>8.53</v>
      </c>
      <c r="H14" s="327">
        <v>8.53</v>
      </c>
      <c r="I14" s="327">
        <v>34040231.12</v>
      </c>
      <c r="J14" s="327">
        <v>34040231.12</v>
      </c>
      <c r="K14" s="327">
        <v>512000</v>
      </c>
      <c r="L14" s="327">
        <v>0</v>
      </c>
    </row>
    <row r="15" spans="1:12" ht="24.75" customHeight="1">
      <c r="A15" s="345">
        <v>5</v>
      </c>
      <c r="B15" s="322" t="s">
        <v>403</v>
      </c>
      <c r="C15" s="323" t="s">
        <v>400</v>
      </c>
      <c r="D15" s="324" t="s">
        <v>882</v>
      </c>
      <c r="E15" s="346">
        <v>2700000</v>
      </c>
      <c r="F15" s="346">
        <v>2700000</v>
      </c>
      <c r="G15" s="327">
        <v>5.65</v>
      </c>
      <c r="H15" s="327">
        <v>5.65</v>
      </c>
      <c r="I15" s="327">
        <v>195978047.96</v>
      </c>
      <c r="J15" s="327">
        <v>195978047.96</v>
      </c>
      <c r="K15" s="327">
        <v>0</v>
      </c>
      <c r="L15" s="327">
        <v>0</v>
      </c>
    </row>
    <row r="16" spans="1:12" ht="24.75" customHeight="1">
      <c r="A16" s="345">
        <v>6</v>
      </c>
      <c r="B16" s="322" t="s">
        <v>851</v>
      </c>
      <c r="C16" s="323" t="s">
        <v>884</v>
      </c>
      <c r="D16" s="324" t="s">
        <v>882</v>
      </c>
      <c r="E16" s="346">
        <v>955000</v>
      </c>
      <c r="F16" s="346">
        <v>955000</v>
      </c>
      <c r="G16" s="327">
        <v>15.57</v>
      </c>
      <c r="H16" s="327">
        <v>15.57</v>
      </c>
      <c r="I16" s="327">
        <v>264227129.37</v>
      </c>
      <c r="J16" s="327">
        <v>264227129.37</v>
      </c>
      <c r="K16" s="327">
        <v>26765465.4</v>
      </c>
      <c r="L16" s="327">
        <v>29539406</v>
      </c>
    </row>
    <row r="17" spans="1:12" ht="24.75" customHeight="1">
      <c r="A17" s="345">
        <v>7</v>
      </c>
      <c r="B17" s="293" t="s">
        <v>383</v>
      </c>
      <c r="C17" s="324" t="s">
        <v>881</v>
      </c>
      <c r="D17" s="324" t="s">
        <v>877</v>
      </c>
      <c r="E17" s="347" t="s">
        <v>489</v>
      </c>
      <c r="F17" s="347" t="s">
        <v>489</v>
      </c>
      <c r="G17" s="348">
        <v>0.11</v>
      </c>
      <c r="H17" s="348">
        <v>0.11</v>
      </c>
      <c r="I17" s="348">
        <v>92656195</v>
      </c>
      <c r="J17" s="348">
        <v>92656195</v>
      </c>
      <c r="K17" s="327">
        <v>403598.19</v>
      </c>
      <c r="L17" s="327">
        <v>922188.05</v>
      </c>
    </row>
    <row r="18" spans="1:12" ht="24.75" customHeight="1">
      <c r="A18" s="345">
        <v>8</v>
      </c>
      <c r="B18" s="304" t="s">
        <v>445</v>
      </c>
      <c r="C18" s="305" t="s">
        <v>397</v>
      </c>
      <c r="D18" s="324" t="s">
        <v>824</v>
      </c>
      <c r="E18" s="346">
        <v>149510</v>
      </c>
      <c r="F18" s="346">
        <v>149510</v>
      </c>
      <c r="G18" s="327">
        <v>15.5</v>
      </c>
      <c r="H18" s="327">
        <v>15.5</v>
      </c>
      <c r="I18" s="327">
        <v>43120478</v>
      </c>
      <c r="J18" s="327">
        <v>43120478</v>
      </c>
      <c r="K18" s="327">
        <v>927095.2</v>
      </c>
      <c r="L18" s="327">
        <v>1042982.1</v>
      </c>
    </row>
    <row r="19" spans="1:12" ht="24.75" customHeight="1">
      <c r="A19" s="345">
        <v>9</v>
      </c>
      <c r="B19" s="295" t="s">
        <v>446</v>
      </c>
      <c r="C19" s="305" t="s">
        <v>876</v>
      </c>
      <c r="D19" s="324" t="s">
        <v>824</v>
      </c>
      <c r="E19" s="346">
        <v>96000</v>
      </c>
      <c r="F19" s="346">
        <v>96000</v>
      </c>
      <c r="G19" s="327">
        <v>13.78</v>
      </c>
      <c r="H19" s="327">
        <v>13.78</v>
      </c>
      <c r="I19" s="327">
        <v>56886983.49</v>
      </c>
      <c r="J19" s="327">
        <v>56886983.49</v>
      </c>
      <c r="K19" s="327">
        <v>4894606.42</v>
      </c>
      <c r="L19" s="327">
        <v>5952899.7</v>
      </c>
    </row>
    <row r="20" spans="1:12" ht="24.75" customHeight="1">
      <c r="A20" s="345">
        <v>10</v>
      </c>
      <c r="B20" s="304" t="s">
        <v>447</v>
      </c>
      <c r="C20" s="305" t="s">
        <v>448</v>
      </c>
      <c r="D20" s="324" t="s">
        <v>824</v>
      </c>
      <c r="E20" s="346">
        <v>108000</v>
      </c>
      <c r="F20" s="346">
        <v>108000</v>
      </c>
      <c r="G20" s="327">
        <v>12.03</v>
      </c>
      <c r="H20" s="327">
        <v>12.03</v>
      </c>
      <c r="I20" s="327">
        <v>12993750</v>
      </c>
      <c r="J20" s="327">
        <v>12993750</v>
      </c>
      <c r="K20" s="327">
        <v>7146562.5</v>
      </c>
      <c r="L20" s="327">
        <v>6496875</v>
      </c>
    </row>
    <row r="21" spans="1:12" ht="24.75" customHeight="1">
      <c r="A21" s="345">
        <v>11</v>
      </c>
      <c r="B21" s="304" t="s">
        <v>450</v>
      </c>
      <c r="C21" s="305" t="s">
        <v>451</v>
      </c>
      <c r="D21" s="324" t="s">
        <v>824</v>
      </c>
      <c r="E21" s="346">
        <v>75000</v>
      </c>
      <c r="F21" s="346">
        <v>75000</v>
      </c>
      <c r="G21" s="327">
        <v>14.076</v>
      </c>
      <c r="H21" s="327">
        <v>14.076</v>
      </c>
      <c r="I21" s="327">
        <v>29154287.52</v>
      </c>
      <c r="J21" s="327">
        <v>29154287.52</v>
      </c>
      <c r="K21" s="327">
        <v>5278500</v>
      </c>
      <c r="L21" s="327">
        <v>7389900</v>
      </c>
    </row>
    <row r="22" spans="1:12" ht="24.75" customHeight="1">
      <c r="A22" s="345">
        <v>12</v>
      </c>
      <c r="B22" s="304" t="s">
        <v>452</v>
      </c>
      <c r="C22" s="305" t="s">
        <v>453</v>
      </c>
      <c r="D22" s="324" t="s">
        <v>825</v>
      </c>
      <c r="E22" s="346">
        <v>100000</v>
      </c>
      <c r="F22" s="346">
        <v>100000</v>
      </c>
      <c r="G22" s="327">
        <v>5.33</v>
      </c>
      <c r="H22" s="327">
        <v>5.33</v>
      </c>
      <c r="I22" s="327">
        <v>11199960</v>
      </c>
      <c r="J22" s="327">
        <v>11199960</v>
      </c>
      <c r="K22" s="327">
        <v>79999.8</v>
      </c>
      <c r="L22" s="327">
        <v>79999.8</v>
      </c>
    </row>
    <row r="23" spans="1:12" ht="24.75" customHeight="1">
      <c r="A23" s="345">
        <v>13</v>
      </c>
      <c r="B23" s="295" t="s">
        <v>454</v>
      </c>
      <c r="C23" s="305" t="s">
        <v>455</v>
      </c>
      <c r="D23" s="324"/>
      <c r="E23" s="346"/>
      <c r="F23" s="346"/>
      <c r="G23" s="327"/>
      <c r="H23" s="327"/>
      <c r="I23" s="327"/>
      <c r="J23" s="327"/>
      <c r="K23" s="327"/>
      <c r="L23" s="327"/>
    </row>
    <row r="24" spans="1:12" ht="24.75" customHeight="1">
      <c r="A24" s="345"/>
      <c r="B24" s="295" t="s">
        <v>456</v>
      </c>
      <c r="C24" s="305" t="s">
        <v>457</v>
      </c>
      <c r="D24" s="324" t="s">
        <v>825</v>
      </c>
      <c r="E24" s="346">
        <v>150000</v>
      </c>
      <c r="F24" s="346">
        <v>150000</v>
      </c>
      <c r="G24" s="327">
        <v>3</v>
      </c>
      <c r="H24" s="327">
        <v>3</v>
      </c>
      <c r="I24" s="327">
        <v>28800000</v>
      </c>
      <c r="J24" s="327">
        <v>28800000</v>
      </c>
      <c r="K24" s="327">
        <v>4815000</v>
      </c>
      <c r="L24" s="327">
        <v>8100000</v>
      </c>
    </row>
    <row r="25" spans="1:12" ht="24.75" customHeight="1">
      <c r="A25" s="345">
        <v>14</v>
      </c>
      <c r="B25" s="304" t="s">
        <v>460</v>
      </c>
      <c r="C25" s="305" t="s">
        <v>425</v>
      </c>
      <c r="D25" s="324" t="s">
        <v>882</v>
      </c>
      <c r="E25" s="346">
        <v>450000</v>
      </c>
      <c r="F25" s="346">
        <v>450000</v>
      </c>
      <c r="G25" s="327">
        <v>2.82</v>
      </c>
      <c r="H25" s="327">
        <v>2.82</v>
      </c>
      <c r="I25" s="349">
        <v>38008800</v>
      </c>
      <c r="J25" s="349">
        <v>38008800</v>
      </c>
      <c r="K25" s="349">
        <v>8361936</v>
      </c>
      <c r="L25" s="349">
        <v>13936560</v>
      </c>
    </row>
    <row r="26" spans="1:12" ht="24.75" customHeight="1">
      <c r="A26" s="345"/>
      <c r="B26" s="324" t="s">
        <v>887</v>
      </c>
      <c r="E26" s="326"/>
      <c r="F26" s="326"/>
      <c r="G26" s="326"/>
      <c r="H26" s="326"/>
      <c r="I26" s="326">
        <f>SUM(I10:I25)</f>
        <v>1147168783.31</v>
      </c>
      <c r="J26" s="326">
        <f>SUM(J10:J25)</f>
        <v>1147168783.31</v>
      </c>
      <c r="K26" s="326">
        <f>SUM(K10:K25)</f>
        <v>84474673.86</v>
      </c>
      <c r="L26" s="326">
        <f>SUM(L10:L25)</f>
        <v>97981667.45</v>
      </c>
    </row>
    <row r="27" spans="1:12" ht="24.75" customHeight="1">
      <c r="A27" s="345"/>
      <c r="B27" s="326" t="s">
        <v>404</v>
      </c>
      <c r="E27" s="326"/>
      <c r="F27" s="326"/>
      <c r="G27" s="326"/>
      <c r="H27" s="326"/>
      <c r="I27" s="326">
        <v>2028022285.3</v>
      </c>
      <c r="J27" s="326">
        <v>2110104735.42</v>
      </c>
      <c r="K27" s="327" t="s">
        <v>861</v>
      </c>
      <c r="L27" s="327" t="s">
        <v>861</v>
      </c>
    </row>
    <row r="28" spans="1:12" ht="24.75" customHeight="1">
      <c r="A28" s="345" t="s">
        <v>490</v>
      </c>
      <c r="B28" s="326" t="s">
        <v>491</v>
      </c>
      <c r="E28" s="326"/>
      <c r="F28" s="326"/>
      <c r="G28" s="326"/>
      <c r="H28" s="326"/>
      <c r="I28" s="341">
        <v>-197844509.73</v>
      </c>
      <c r="J28" s="341">
        <v>-197844509.73</v>
      </c>
      <c r="K28" s="327" t="s">
        <v>861</v>
      </c>
      <c r="L28" s="327" t="s">
        <v>861</v>
      </c>
    </row>
    <row r="29" spans="1:12" ht="24.75" customHeight="1" thickBot="1">
      <c r="A29" s="345"/>
      <c r="B29" s="326" t="s">
        <v>474</v>
      </c>
      <c r="I29" s="350">
        <f>SUM(I26:I28)</f>
        <v>2977346558.8799996</v>
      </c>
      <c r="J29" s="350">
        <f>SUM(J26:J28)</f>
        <v>3059429009</v>
      </c>
      <c r="K29" s="350">
        <f>SUM(K26:K28)</f>
        <v>84474673.86</v>
      </c>
      <c r="L29" s="350">
        <f>SUM(L26:L28)</f>
        <v>97981667.45</v>
      </c>
    </row>
    <row r="30" spans="1:12" ht="24.75" customHeight="1" thickTop="1">
      <c r="A30" s="351" t="s">
        <v>1062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</row>
    <row r="31" spans="1:12" ht="24.75" customHeight="1">
      <c r="A31" s="345">
        <v>15</v>
      </c>
      <c r="B31" s="322" t="s">
        <v>935</v>
      </c>
      <c r="C31" s="323" t="s">
        <v>405</v>
      </c>
      <c r="D31" s="324" t="s">
        <v>825</v>
      </c>
      <c r="E31" s="346">
        <v>200000</v>
      </c>
      <c r="F31" s="346">
        <v>200000</v>
      </c>
      <c r="G31" s="327">
        <v>18.16</v>
      </c>
      <c r="H31" s="327">
        <v>18.16</v>
      </c>
      <c r="I31" s="327">
        <v>69561939.58</v>
      </c>
      <c r="J31" s="327">
        <v>69561939.58</v>
      </c>
      <c r="K31" s="327">
        <v>0</v>
      </c>
      <c r="L31" s="327">
        <v>0</v>
      </c>
    </row>
    <row r="32" spans="1:12" ht="24.75" customHeight="1">
      <c r="A32" s="345">
        <v>16</v>
      </c>
      <c r="B32" s="322" t="s">
        <v>936</v>
      </c>
      <c r="C32" s="323" t="s">
        <v>406</v>
      </c>
      <c r="D32" s="324" t="s">
        <v>824</v>
      </c>
      <c r="E32" s="325">
        <v>10000</v>
      </c>
      <c r="F32" s="325">
        <v>10000</v>
      </c>
      <c r="G32" s="327">
        <v>18</v>
      </c>
      <c r="H32" s="327">
        <v>18</v>
      </c>
      <c r="I32" s="327">
        <v>2952357.5</v>
      </c>
      <c r="J32" s="327">
        <v>2952357.5</v>
      </c>
      <c r="K32" s="327">
        <v>0</v>
      </c>
      <c r="L32" s="327">
        <v>90000</v>
      </c>
    </row>
    <row r="33" spans="1:12" ht="24.75" customHeight="1">
      <c r="A33" s="345">
        <v>17</v>
      </c>
      <c r="B33" s="322" t="s">
        <v>937</v>
      </c>
      <c r="C33" s="323" t="s">
        <v>407</v>
      </c>
      <c r="D33" s="324" t="s">
        <v>630</v>
      </c>
      <c r="E33" s="325">
        <v>127000</v>
      </c>
      <c r="F33" s="325">
        <v>127000</v>
      </c>
      <c r="G33" s="327">
        <v>8.78</v>
      </c>
      <c r="H33" s="327">
        <v>8.78</v>
      </c>
      <c r="I33" s="327">
        <v>15053034.16</v>
      </c>
      <c r="J33" s="327">
        <v>15053034.16</v>
      </c>
      <c r="K33" s="327">
        <v>1672500</v>
      </c>
      <c r="L33" s="327">
        <v>1672500</v>
      </c>
    </row>
    <row r="34" spans="1:12" ht="24.75" customHeight="1">
      <c r="A34" s="345">
        <v>18</v>
      </c>
      <c r="B34" s="322" t="s">
        <v>938</v>
      </c>
      <c r="C34" s="323" t="s">
        <v>408</v>
      </c>
      <c r="D34" s="324" t="s">
        <v>824</v>
      </c>
      <c r="E34" s="325">
        <v>145000</v>
      </c>
      <c r="F34" s="325">
        <v>145000</v>
      </c>
      <c r="G34" s="327">
        <v>15</v>
      </c>
      <c r="H34" s="327">
        <v>15</v>
      </c>
      <c r="I34" s="327">
        <v>34339805.49</v>
      </c>
      <c r="J34" s="327">
        <v>34339805.49</v>
      </c>
      <c r="K34" s="327">
        <v>0</v>
      </c>
      <c r="L34" s="327">
        <v>0</v>
      </c>
    </row>
    <row r="35" spans="1:12" ht="24.75" customHeight="1">
      <c r="A35" s="345">
        <v>19</v>
      </c>
      <c r="B35" s="322" t="s">
        <v>939</v>
      </c>
      <c r="C35" s="323" t="s">
        <v>409</v>
      </c>
      <c r="D35" s="324" t="s">
        <v>825</v>
      </c>
      <c r="E35" s="325">
        <v>20000</v>
      </c>
      <c r="F35" s="325">
        <v>20000</v>
      </c>
      <c r="G35" s="327">
        <v>19.5</v>
      </c>
      <c r="H35" s="327">
        <v>19.5</v>
      </c>
      <c r="I35" s="327">
        <v>6246583.44</v>
      </c>
      <c r="J35" s="327">
        <v>6246583.44</v>
      </c>
      <c r="K35" s="327">
        <v>389980</v>
      </c>
      <c r="L35" s="327">
        <v>389980</v>
      </c>
    </row>
    <row r="36" spans="1:12" ht="24.75" customHeight="1">
      <c r="A36" s="345">
        <v>20</v>
      </c>
      <c r="B36" s="322" t="s">
        <v>940</v>
      </c>
      <c r="C36" s="323" t="s">
        <v>876</v>
      </c>
      <c r="D36" s="324" t="s">
        <v>827</v>
      </c>
      <c r="E36" s="325">
        <v>20000</v>
      </c>
      <c r="F36" s="325">
        <v>20000</v>
      </c>
      <c r="G36" s="327">
        <v>19.5</v>
      </c>
      <c r="H36" s="327">
        <v>19.5</v>
      </c>
      <c r="I36" s="327">
        <v>5906141.75</v>
      </c>
      <c r="J36" s="327">
        <v>5906141.75</v>
      </c>
      <c r="K36" s="327">
        <v>0</v>
      </c>
      <c r="L36" s="327">
        <v>0</v>
      </c>
    </row>
    <row r="37" spans="1:12" ht="24.75" customHeight="1">
      <c r="A37" s="345">
        <v>21</v>
      </c>
      <c r="B37" s="322" t="s">
        <v>384</v>
      </c>
      <c r="C37" s="323" t="s">
        <v>385</v>
      </c>
      <c r="D37" s="324"/>
      <c r="E37" s="325"/>
      <c r="F37" s="325"/>
      <c r="G37" s="326"/>
      <c r="H37" s="326"/>
      <c r="I37" s="325"/>
      <c r="J37" s="325"/>
      <c r="K37" s="325"/>
      <c r="L37" s="325"/>
    </row>
    <row r="38" spans="1:12" ht="24.75" customHeight="1">
      <c r="A38" s="345"/>
      <c r="B38" s="322" t="s">
        <v>386</v>
      </c>
      <c r="C38" s="323" t="s">
        <v>387</v>
      </c>
      <c r="D38" s="324" t="s">
        <v>824</v>
      </c>
      <c r="E38" s="628">
        <v>0</v>
      </c>
      <c r="F38" s="628">
        <v>0</v>
      </c>
      <c r="G38" s="628">
        <v>0</v>
      </c>
      <c r="H38" s="628">
        <v>0</v>
      </c>
      <c r="I38" s="327">
        <v>0</v>
      </c>
      <c r="J38" s="327">
        <v>0</v>
      </c>
      <c r="K38" s="327">
        <v>0</v>
      </c>
      <c r="L38" s="327">
        <v>1800000</v>
      </c>
    </row>
    <row r="39" spans="1:12" ht="24.75" customHeight="1">
      <c r="A39" s="345">
        <v>22</v>
      </c>
      <c r="B39" s="322" t="s">
        <v>388</v>
      </c>
      <c r="C39" s="323" t="s">
        <v>410</v>
      </c>
      <c r="D39" s="324" t="s">
        <v>879</v>
      </c>
      <c r="E39" s="354" t="s">
        <v>647</v>
      </c>
      <c r="F39" s="354" t="s">
        <v>647</v>
      </c>
      <c r="G39" s="327">
        <v>18</v>
      </c>
      <c r="H39" s="327">
        <v>18</v>
      </c>
      <c r="I39" s="327">
        <v>2161197.26</v>
      </c>
      <c r="J39" s="327">
        <v>2161197.26</v>
      </c>
      <c r="K39" s="327">
        <v>0</v>
      </c>
      <c r="L39" s="330">
        <v>0</v>
      </c>
    </row>
    <row r="40" spans="1:12" ht="24.75" customHeight="1">
      <c r="A40" s="345"/>
      <c r="B40" s="322" t="s">
        <v>499</v>
      </c>
      <c r="C40" s="323"/>
      <c r="D40" s="324"/>
      <c r="E40" s="354"/>
      <c r="F40" s="354"/>
      <c r="G40" s="327"/>
      <c r="H40" s="327"/>
      <c r="I40" s="327"/>
      <c r="J40" s="327"/>
      <c r="K40" s="327"/>
      <c r="L40" s="330"/>
    </row>
    <row r="41" spans="1:12" ht="24.75" customHeight="1">
      <c r="A41" s="345"/>
      <c r="B41" s="322"/>
      <c r="C41" s="323"/>
      <c r="D41" s="324"/>
      <c r="E41" s="325"/>
      <c r="F41" s="325"/>
      <c r="G41" s="327"/>
      <c r="H41" s="327"/>
      <c r="I41" s="327"/>
      <c r="J41" s="327"/>
      <c r="K41" s="330"/>
      <c r="L41" s="327"/>
    </row>
    <row r="42" spans="1:12" ht="24.75" customHeight="1">
      <c r="A42" s="345"/>
      <c r="B42" s="322"/>
      <c r="C42" s="323"/>
      <c r="D42" s="324"/>
      <c r="E42" s="325"/>
      <c r="F42" s="325"/>
      <c r="G42" s="327"/>
      <c r="H42" s="327"/>
      <c r="I42" s="327"/>
      <c r="J42" s="327"/>
      <c r="K42" s="330"/>
      <c r="L42" s="327"/>
    </row>
    <row r="43" spans="1:12" s="694" customFormat="1" ht="24.75" customHeight="1">
      <c r="A43" s="692" t="s">
        <v>115</v>
      </c>
      <c r="B43" s="693"/>
      <c r="C43" s="693"/>
      <c r="D43" s="693"/>
      <c r="E43" s="693"/>
      <c r="F43" s="693"/>
      <c r="G43" s="693"/>
      <c r="H43" s="693"/>
      <c r="I43" s="693"/>
      <c r="J43" s="693"/>
      <c r="K43" s="693"/>
      <c r="L43" s="693"/>
    </row>
    <row r="44" spans="1:12" s="694" customFormat="1" ht="24.75" customHeight="1">
      <c r="A44" s="693"/>
      <c r="B44" s="693"/>
      <c r="C44" s="693"/>
      <c r="D44" s="693"/>
      <c r="E44" s="693"/>
      <c r="F44" s="693"/>
      <c r="G44" s="693"/>
      <c r="H44" s="693"/>
      <c r="I44" s="693"/>
      <c r="J44" s="693"/>
      <c r="K44" s="693"/>
      <c r="L44" s="693"/>
    </row>
    <row r="45" spans="1:12" s="321" customFormat="1" ht="24.75" customHeight="1">
      <c r="A45" s="487" t="s">
        <v>325</v>
      </c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</row>
    <row r="46" spans="1:10" ht="24.75" customHeight="1">
      <c r="A46" s="323"/>
      <c r="B46" s="322"/>
      <c r="C46" s="323"/>
      <c r="D46" s="324"/>
      <c r="E46" s="326"/>
      <c r="F46" s="326"/>
      <c r="G46" s="352"/>
      <c r="H46" s="352"/>
      <c r="I46" s="352"/>
      <c r="J46" s="352"/>
    </row>
    <row r="47" spans="1:12" s="340" customFormat="1" ht="24.75" customHeight="1">
      <c r="A47" s="301" t="s">
        <v>1063</v>
      </c>
      <c r="B47" s="341"/>
      <c r="C47" s="353"/>
      <c r="D47" s="353"/>
      <c r="E47" s="341"/>
      <c r="F47" s="341"/>
      <c r="G47" s="342"/>
      <c r="H47" s="342"/>
      <c r="I47" s="342"/>
      <c r="J47" s="342"/>
      <c r="K47" s="341"/>
      <c r="L47" s="341"/>
    </row>
    <row r="48" spans="1:12" s="340" customFormat="1" ht="24.75" customHeight="1">
      <c r="A48" s="343" t="s">
        <v>870</v>
      </c>
      <c r="B48" s="343" t="s">
        <v>930</v>
      </c>
      <c r="C48" s="343" t="s">
        <v>888</v>
      </c>
      <c r="D48" s="343" t="s">
        <v>867</v>
      </c>
      <c r="E48" s="753" t="s">
        <v>871</v>
      </c>
      <c r="F48" s="753"/>
      <c r="G48" s="753" t="s">
        <v>931</v>
      </c>
      <c r="H48" s="753"/>
      <c r="I48" s="753" t="s">
        <v>872</v>
      </c>
      <c r="J48" s="753"/>
      <c r="K48" s="754" t="s">
        <v>873</v>
      </c>
      <c r="L48" s="754"/>
    </row>
    <row r="49" spans="1:12" s="340" customFormat="1" ht="24.75" customHeight="1">
      <c r="A49" s="343" t="s">
        <v>932</v>
      </c>
      <c r="C49" s="343" t="s">
        <v>933</v>
      </c>
      <c r="D49" s="343" t="s">
        <v>868</v>
      </c>
      <c r="E49" s="755" t="s">
        <v>874</v>
      </c>
      <c r="F49" s="755"/>
      <c r="G49" s="756" t="s">
        <v>934</v>
      </c>
      <c r="H49" s="756"/>
      <c r="I49" s="757" t="s">
        <v>875</v>
      </c>
      <c r="J49" s="757"/>
      <c r="K49" s="757" t="s">
        <v>875</v>
      </c>
      <c r="L49" s="757"/>
    </row>
    <row r="50" spans="1:12" s="340" customFormat="1" ht="24.75" customHeight="1">
      <c r="A50" s="343"/>
      <c r="C50" s="343"/>
      <c r="D50" s="343"/>
      <c r="E50" s="686" t="s">
        <v>1</v>
      </c>
      <c r="F50" s="300" t="s">
        <v>582</v>
      </c>
      <c r="G50" s="686" t="s">
        <v>1</v>
      </c>
      <c r="H50" s="300" t="s">
        <v>582</v>
      </c>
      <c r="I50" s="686" t="s">
        <v>1</v>
      </c>
      <c r="J50" s="300" t="s">
        <v>582</v>
      </c>
      <c r="K50" s="686" t="s">
        <v>1</v>
      </c>
      <c r="L50" s="300" t="s">
        <v>582</v>
      </c>
    </row>
    <row r="51" spans="1:12" ht="24.75" customHeight="1">
      <c r="A51" s="301"/>
      <c r="B51" s="301"/>
      <c r="C51" s="302"/>
      <c r="D51" s="302"/>
      <c r="E51" s="344" t="s">
        <v>216</v>
      </c>
      <c r="F51" s="344" t="s">
        <v>1049</v>
      </c>
      <c r="G51" s="344" t="s">
        <v>216</v>
      </c>
      <c r="H51" s="344" t="s">
        <v>1049</v>
      </c>
      <c r="I51" s="344" t="s">
        <v>216</v>
      </c>
      <c r="J51" s="344" t="s">
        <v>1049</v>
      </c>
      <c r="K51" s="344" t="s">
        <v>216</v>
      </c>
      <c r="L51" s="344" t="s">
        <v>1049</v>
      </c>
    </row>
    <row r="52" spans="1:12" ht="24.75" customHeight="1">
      <c r="A52" s="345">
        <v>23</v>
      </c>
      <c r="B52" s="322" t="s">
        <v>941</v>
      </c>
      <c r="C52" s="323" t="s">
        <v>878</v>
      </c>
      <c r="D52" s="324" t="s">
        <v>824</v>
      </c>
      <c r="E52" s="325">
        <v>30000</v>
      </c>
      <c r="F52" s="325">
        <v>30000</v>
      </c>
      <c r="G52" s="327">
        <v>16</v>
      </c>
      <c r="H52" s="327">
        <v>16</v>
      </c>
      <c r="I52" s="327">
        <v>4922582.5</v>
      </c>
      <c r="J52" s="327">
        <v>4922582.5</v>
      </c>
      <c r="K52" s="327">
        <v>1920000</v>
      </c>
      <c r="L52" s="330">
        <v>1920000</v>
      </c>
    </row>
    <row r="53" spans="1:12" ht="24.75" customHeight="1">
      <c r="A53" s="345">
        <v>24</v>
      </c>
      <c r="B53" s="322" t="s">
        <v>942</v>
      </c>
      <c r="C53" s="323"/>
      <c r="D53" s="324"/>
      <c r="E53" s="325"/>
      <c r="F53" s="325"/>
      <c r="G53" s="327"/>
      <c r="H53" s="327"/>
      <c r="I53" s="327"/>
      <c r="J53" s="327"/>
      <c r="K53" s="327"/>
      <c r="L53" s="327"/>
    </row>
    <row r="54" spans="1:12" ht="24.75" customHeight="1">
      <c r="A54" s="345"/>
      <c r="B54" s="322" t="s">
        <v>412</v>
      </c>
      <c r="C54" s="323" t="s">
        <v>413</v>
      </c>
      <c r="D54" s="324" t="s">
        <v>882</v>
      </c>
      <c r="E54" s="325">
        <v>1200000</v>
      </c>
      <c r="F54" s="325">
        <v>1200000</v>
      </c>
      <c r="G54" s="327">
        <v>3</v>
      </c>
      <c r="H54" s="327">
        <v>3</v>
      </c>
      <c r="I54" s="327">
        <v>36000000</v>
      </c>
      <c r="J54" s="327">
        <v>36000000</v>
      </c>
      <c r="K54" s="327">
        <v>10800000</v>
      </c>
      <c r="L54" s="330">
        <v>9000000</v>
      </c>
    </row>
    <row r="55" spans="1:12" ht="24.75" customHeight="1">
      <c r="A55" s="345">
        <v>25</v>
      </c>
      <c r="B55" s="322" t="s">
        <v>943</v>
      </c>
      <c r="C55" s="323" t="s">
        <v>414</v>
      </c>
      <c r="D55" s="324" t="s">
        <v>882</v>
      </c>
      <c r="E55" s="325">
        <v>237500</v>
      </c>
      <c r="F55" s="325">
        <v>237500</v>
      </c>
      <c r="G55" s="327">
        <v>10</v>
      </c>
      <c r="H55" s="327">
        <v>10</v>
      </c>
      <c r="I55" s="327">
        <v>23760000</v>
      </c>
      <c r="J55" s="327">
        <v>23760000</v>
      </c>
      <c r="K55" s="327">
        <v>1900800</v>
      </c>
      <c r="L55" s="327">
        <v>1900800</v>
      </c>
    </row>
    <row r="56" spans="1:12" ht="24.75" customHeight="1">
      <c r="A56" s="345">
        <v>26</v>
      </c>
      <c r="B56" s="322" t="s">
        <v>944</v>
      </c>
      <c r="C56" s="323" t="s">
        <v>415</v>
      </c>
      <c r="D56" s="324"/>
      <c r="E56" s="325"/>
      <c r="F56" s="325"/>
      <c r="G56" s="327"/>
      <c r="H56" s="327"/>
      <c r="I56" s="327"/>
      <c r="J56" s="327"/>
      <c r="K56" s="327"/>
      <c r="L56" s="327"/>
    </row>
    <row r="57" spans="3:12" ht="24.75" customHeight="1">
      <c r="C57" s="323" t="s">
        <v>416</v>
      </c>
      <c r="D57" s="324" t="s">
        <v>882</v>
      </c>
      <c r="E57" s="325">
        <v>378857</v>
      </c>
      <c r="F57" s="325">
        <v>378857</v>
      </c>
      <c r="G57" s="327">
        <v>15</v>
      </c>
      <c r="H57" s="327">
        <v>15</v>
      </c>
      <c r="I57" s="327">
        <v>94680056</v>
      </c>
      <c r="J57" s="327">
        <v>94680056</v>
      </c>
      <c r="K57" s="327">
        <v>9375003.3</v>
      </c>
      <c r="L57" s="330">
        <v>9000003.17</v>
      </c>
    </row>
    <row r="58" spans="1:12" ht="24.75" customHeight="1">
      <c r="A58" s="345">
        <v>27</v>
      </c>
      <c r="B58" s="322" t="s">
        <v>945</v>
      </c>
      <c r="D58" s="324"/>
      <c r="E58" s="326"/>
      <c r="F58" s="326"/>
      <c r="G58" s="327"/>
      <c r="H58" s="327"/>
      <c r="I58" s="327"/>
      <c r="J58" s="327"/>
      <c r="K58" s="327"/>
      <c r="L58" s="327"/>
    </row>
    <row r="59" spans="1:12" ht="24.75" customHeight="1">
      <c r="A59" s="345"/>
      <c r="B59" s="322" t="s">
        <v>417</v>
      </c>
      <c r="C59" s="323" t="s">
        <v>411</v>
      </c>
      <c r="D59" s="324" t="s">
        <v>824</v>
      </c>
      <c r="E59" s="325">
        <v>80000</v>
      </c>
      <c r="F59" s="325">
        <v>80000</v>
      </c>
      <c r="G59" s="327">
        <v>11.97</v>
      </c>
      <c r="H59" s="327">
        <v>11.97</v>
      </c>
      <c r="I59" s="327">
        <v>9572050</v>
      </c>
      <c r="J59" s="327">
        <v>9572050</v>
      </c>
      <c r="K59" s="327">
        <v>57432300</v>
      </c>
      <c r="L59" s="327">
        <v>28716150</v>
      </c>
    </row>
    <row r="60" spans="1:12" ht="24.75" customHeight="1">
      <c r="A60" s="345">
        <v>28</v>
      </c>
      <c r="B60" s="322" t="s">
        <v>946</v>
      </c>
      <c r="C60" s="323" t="s">
        <v>418</v>
      </c>
      <c r="D60" s="324" t="s">
        <v>882</v>
      </c>
      <c r="E60" s="325">
        <v>97400</v>
      </c>
      <c r="F60" s="325">
        <v>97400</v>
      </c>
      <c r="G60" s="327">
        <v>9</v>
      </c>
      <c r="H60" s="327">
        <v>9</v>
      </c>
      <c r="I60" s="327">
        <v>12416490</v>
      </c>
      <c r="J60" s="327">
        <v>12416490</v>
      </c>
      <c r="K60" s="327">
        <v>2191500</v>
      </c>
      <c r="L60" s="330">
        <v>2191500</v>
      </c>
    </row>
    <row r="61" spans="1:12" ht="24.75" customHeight="1">
      <c r="A61" s="345">
        <v>29</v>
      </c>
      <c r="B61" s="322" t="s">
        <v>947</v>
      </c>
      <c r="C61" s="323"/>
      <c r="D61" s="324"/>
      <c r="E61" s="325"/>
      <c r="F61" s="325"/>
      <c r="G61" s="327"/>
      <c r="H61" s="327"/>
      <c r="I61" s="327"/>
      <c r="J61" s="327"/>
      <c r="K61" s="327"/>
      <c r="L61" s="327"/>
    </row>
    <row r="62" spans="1:12" ht="24.75" customHeight="1">
      <c r="A62" s="345"/>
      <c r="B62" s="322" t="s">
        <v>419</v>
      </c>
      <c r="C62" s="323" t="s">
        <v>398</v>
      </c>
      <c r="D62" s="324" t="s">
        <v>882</v>
      </c>
      <c r="E62" s="325">
        <v>143220</v>
      </c>
      <c r="F62" s="325">
        <v>143220</v>
      </c>
      <c r="G62" s="327">
        <v>19.55</v>
      </c>
      <c r="H62" s="327">
        <v>19.55</v>
      </c>
      <c r="I62" s="327">
        <v>26764312.5</v>
      </c>
      <c r="J62" s="327">
        <v>26764312.5</v>
      </c>
      <c r="K62" s="327">
        <v>280000</v>
      </c>
      <c r="L62" s="330">
        <v>1680000</v>
      </c>
    </row>
    <row r="63" spans="1:12" ht="24.75" customHeight="1">
      <c r="A63" s="345">
        <v>30</v>
      </c>
      <c r="B63" s="322" t="s">
        <v>948</v>
      </c>
      <c r="C63" s="323" t="s">
        <v>876</v>
      </c>
      <c r="D63" s="324" t="s">
        <v>824</v>
      </c>
      <c r="E63" s="325">
        <v>10000</v>
      </c>
      <c r="F63" s="325">
        <v>10000</v>
      </c>
      <c r="G63" s="327">
        <v>15</v>
      </c>
      <c r="H63" s="327">
        <v>15</v>
      </c>
      <c r="I63" s="327">
        <v>1500000</v>
      </c>
      <c r="J63" s="327">
        <v>1500000</v>
      </c>
      <c r="K63" s="327">
        <v>750000</v>
      </c>
      <c r="L63" s="330">
        <v>750000</v>
      </c>
    </row>
    <row r="64" spans="1:12" ht="24.75" customHeight="1">
      <c r="A64" s="345">
        <v>31</v>
      </c>
      <c r="B64" s="322" t="s">
        <v>949</v>
      </c>
      <c r="C64" s="323" t="s">
        <v>422</v>
      </c>
      <c r="D64" s="324" t="s">
        <v>882</v>
      </c>
      <c r="E64" s="325">
        <v>1215000</v>
      </c>
      <c r="F64" s="325">
        <v>1215000</v>
      </c>
      <c r="G64" s="327">
        <v>12.41</v>
      </c>
      <c r="H64" s="327">
        <v>12.41</v>
      </c>
      <c r="I64" s="327">
        <v>10080960</v>
      </c>
      <c r="J64" s="327">
        <v>10080960</v>
      </c>
      <c r="K64" s="327">
        <v>150828</v>
      </c>
      <c r="L64" s="330">
        <v>1005520</v>
      </c>
    </row>
    <row r="65" spans="1:12" ht="24.75" customHeight="1">
      <c r="A65" s="345">
        <v>32</v>
      </c>
      <c r="B65" s="322" t="s">
        <v>950</v>
      </c>
      <c r="C65" s="323" t="s">
        <v>423</v>
      </c>
      <c r="E65" s="328"/>
      <c r="F65" s="328"/>
      <c r="G65" s="329"/>
      <c r="H65" s="329"/>
      <c r="I65" s="329"/>
      <c r="J65" s="329"/>
      <c r="K65" s="329"/>
      <c r="L65" s="329"/>
    </row>
    <row r="66" spans="1:12" ht="24.75" customHeight="1">
      <c r="A66" s="345"/>
      <c r="B66" s="322"/>
      <c r="C66" s="323" t="s">
        <v>424</v>
      </c>
      <c r="D66" s="324" t="s">
        <v>882</v>
      </c>
      <c r="E66" s="325">
        <v>60000</v>
      </c>
      <c r="F66" s="325">
        <v>60000</v>
      </c>
      <c r="G66" s="327">
        <v>10</v>
      </c>
      <c r="H66" s="327">
        <v>10</v>
      </c>
      <c r="I66" s="327">
        <v>6000000</v>
      </c>
      <c r="J66" s="327">
        <v>6000000</v>
      </c>
      <c r="K66" s="327">
        <v>480000</v>
      </c>
      <c r="L66" s="330">
        <v>240000</v>
      </c>
    </row>
    <row r="67" spans="1:12" ht="24.75" customHeight="1">
      <c r="A67" s="345">
        <v>33</v>
      </c>
      <c r="B67" s="322" t="s">
        <v>951</v>
      </c>
      <c r="C67" s="323" t="s">
        <v>426</v>
      </c>
      <c r="D67" s="324"/>
      <c r="E67" s="325"/>
      <c r="F67" s="325"/>
      <c r="G67" s="327"/>
      <c r="H67" s="327"/>
      <c r="I67" s="327"/>
      <c r="J67" s="327"/>
      <c r="K67" s="327"/>
      <c r="L67" s="327"/>
    </row>
    <row r="68" spans="1:12" ht="24.75" customHeight="1">
      <c r="A68" s="345"/>
      <c r="C68" s="323" t="s">
        <v>427</v>
      </c>
      <c r="D68" s="324" t="s">
        <v>882</v>
      </c>
      <c r="E68" s="325">
        <v>126000</v>
      </c>
      <c r="F68" s="325">
        <v>126000</v>
      </c>
      <c r="G68" s="327">
        <v>14.75</v>
      </c>
      <c r="H68" s="327">
        <v>14.75</v>
      </c>
      <c r="I68" s="327">
        <v>19202504.36</v>
      </c>
      <c r="J68" s="327">
        <v>19202504.36</v>
      </c>
      <c r="K68" s="327">
        <v>0</v>
      </c>
      <c r="L68" s="327">
        <v>0</v>
      </c>
    </row>
    <row r="69" spans="1:12" ht="24.75" customHeight="1">
      <c r="A69" s="345">
        <v>34</v>
      </c>
      <c r="B69" s="322" t="s">
        <v>952</v>
      </c>
      <c r="C69" s="323"/>
      <c r="D69" s="324"/>
      <c r="E69" s="325"/>
      <c r="F69" s="325"/>
      <c r="G69" s="327"/>
      <c r="H69" s="327"/>
      <c r="I69" s="327"/>
      <c r="J69" s="327"/>
      <c r="K69" s="327"/>
      <c r="L69" s="327"/>
    </row>
    <row r="70" spans="1:12" ht="24.75" customHeight="1">
      <c r="A70" s="345"/>
      <c r="B70" s="322" t="s">
        <v>428</v>
      </c>
      <c r="C70" s="323" t="s">
        <v>429</v>
      </c>
      <c r="D70" s="324" t="s">
        <v>882</v>
      </c>
      <c r="E70" s="325">
        <v>324000</v>
      </c>
      <c r="F70" s="325">
        <v>324000</v>
      </c>
      <c r="G70" s="327">
        <v>19.71</v>
      </c>
      <c r="H70" s="327">
        <v>19.71</v>
      </c>
      <c r="I70" s="327">
        <v>76609202.82</v>
      </c>
      <c r="J70" s="327">
        <v>76609202.82</v>
      </c>
      <c r="K70" s="327">
        <v>1915551</v>
      </c>
      <c r="L70" s="327">
        <v>2873326.5</v>
      </c>
    </row>
    <row r="71" spans="1:12" ht="24.75" customHeight="1">
      <c r="A71" s="345">
        <v>35</v>
      </c>
      <c r="B71" s="322" t="s">
        <v>953</v>
      </c>
      <c r="C71" s="323" t="s">
        <v>430</v>
      </c>
      <c r="D71" s="324" t="s">
        <v>877</v>
      </c>
      <c r="E71" s="325">
        <v>16500</v>
      </c>
      <c r="F71" s="325">
        <v>16500</v>
      </c>
      <c r="G71" s="327">
        <v>6</v>
      </c>
      <c r="H71" s="327">
        <v>6</v>
      </c>
      <c r="I71" s="327">
        <v>3000000</v>
      </c>
      <c r="J71" s="327">
        <v>3000000</v>
      </c>
      <c r="K71" s="327">
        <v>0</v>
      </c>
      <c r="L71" s="330">
        <v>0</v>
      </c>
    </row>
    <row r="72" spans="1:12" ht="24.75" customHeight="1">
      <c r="A72" s="345">
        <v>36</v>
      </c>
      <c r="B72" s="322" t="s">
        <v>954</v>
      </c>
      <c r="C72" s="323" t="s">
        <v>431</v>
      </c>
      <c r="D72" s="324"/>
      <c r="E72" s="325"/>
      <c r="F72" s="325"/>
      <c r="G72" s="327"/>
      <c r="H72" s="327"/>
      <c r="I72" s="327"/>
      <c r="J72" s="327"/>
      <c r="K72" s="327"/>
      <c r="L72" s="327"/>
    </row>
    <row r="73" spans="1:12" ht="24.75" customHeight="1">
      <c r="A73" s="345"/>
      <c r="C73" s="323" t="s">
        <v>432</v>
      </c>
      <c r="D73" s="324" t="s">
        <v>824</v>
      </c>
      <c r="E73" s="325">
        <v>40000</v>
      </c>
      <c r="F73" s="325">
        <v>40000</v>
      </c>
      <c r="G73" s="327">
        <v>10</v>
      </c>
      <c r="H73" s="327">
        <v>10</v>
      </c>
      <c r="I73" s="327">
        <v>4000000</v>
      </c>
      <c r="J73" s="327">
        <v>4000000</v>
      </c>
      <c r="K73" s="327">
        <v>800000</v>
      </c>
      <c r="L73" s="330">
        <v>2000000</v>
      </c>
    </row>
    <row r="74" spans="1:12" ht="24.75" customHeight="1">
      <c r="A74" s="345">
        <v>37</v>
      </c>
      <c r="B74" s="322" t="s">
        <v>955</v>
      </c>
      <c r="C74" s="323" t="s">
        <v>433</v>
      </c>
      <c r="D74" s="324" t="s">
        <v>877</v>
      </c>
      <c r="E74" s="325">
        <v>3013000</v>
      </c>
      <c r="F74" s="325">
        <v>3013000</v>
      </c>
      <c r="G74" s="327">
        <v>0.37</v>
      </c>
      <c r="H74" s="327">
        <v>0.37</v>
      </c>
      <c r="I74" s="327">
        <v>11000000</v>
      </c>
      <c r="J74" s="327">
        <v>11000000</v>
      </c>
      <c r="K74" s="327">
        <v>0</v>
      </c>
      <c r="L74" s="330">
        <v>0</v>
      </c>
    </row>
    <row r="75" spans="1:12" ht="24.75" customHeight="1">
      <c r="A75" s="345">
        <v>38</v>
      </c>
      <c r="B75" s="322" t="s">
        <v>956</v>
      </c>
      <c r="C75" s="323" t="s">
        <v>434</v>
      </c>
      <c r="D75" s="324"/>
      <c r="E75" s="355"/>
      <c r="F75" s="355"/>
      <c r="G75" s="356"/>
      <c r="H75" s="356"/>
      <c r="I75" s="355"/>
      <c r="J75" s="355"/>
      <c r="K75" s="355"/>
      <c r="L75" s="355"/>
    </row>
    <row r="76" spans="1:12" ht="24.75" customHeight="1">
      <c r="A76" s="328"/>
      <c r="C76" s="323" t="s">
        <v>435</v>
      </c>
      <c r="D76" s="324" t="s">
        <v>879</v>
      </c>
      <c r="E76" s="325">
        <v>60000</v>
      </c>
      <c r="F76" s="325">
        <v>60000</v>
      </c>
      <c r="G76" s="326">
        <v>5</v>
      </c>
      <c r="H76" s="326">
        <v>5</v>
      </c>
      <c r="I76" s="327">
        <v>3000000</v>
      </c>
      <c r="J76" s="327">
        <v>3000000</v>
      </c>
      <c r="K76" s="327">
        <v>0</v>
      </c>
      <c r="L76" s="330">
        <v>0</v>
      </c>
    </row>
    <row r="77" spans="1:12" s="340" customFormat="1" ht="24.75" customHeight="1">
      <c r="A77" s="345">
        <v>39</v>
      </c>
      <c r="B77" s="322" t="s">
        <v>957</v>
      </c>
      <c r="C77" s="323" t="s">
        <v>436</v>
      </c>
      <c r="D77" s="357"/>
      <c r="E77" s="358"/>
      <c r="F77" s="358"/>
      <c r="G77" s="359"/>
      <c r="H77" s="359"/>
      <c r="I77" s="360"/>
      <c r="J77" s="360"/>
      <c r="K77" s="360"/>
      <c r="L77" s="360"/>
    </row>
    <row r="78" spans="1:12" ht="24.75" customHeight="1">
      <c r="A78" s="328"/>
      <c r="C78" s="323" t="s">
        <v>395</v>
      </c>
      <c r="D78" s="324" t="s">
        <v>825</v>
      </c>
      <c r="E78" s="325">
        <v>100000</v>
      </c>
      <c r="F78" s="325">
        <v>100000</v>
      </c>
      <c r="G78" s="326">
        <v>12.8</v>
      </c>
      <c r="H78" s="326">
        <v>12.8</v>
      </c>
      <c r="I78" s="327">
        <v>14528000</v>
      </c>
      <c r="J78" s="327">
        <v>14528000</v>
      </c>
      <c r="K78" s="327">
        <v>0</v>
      </c>
      <c r="L78" s="330">
        <v>0</v>
      </c>
    </row>
    <row r="79" spans="1:12" ht="24.75" customHeight="1">
      <c r="A79" s="345">
        <v>40</v>
      </c>
      <c r="B79" s="322" t="s">
        <v>958</v>
      </c>
      <c r="C79" s="323"/>
      <c r="D79" s="324"/>
      <c r="E79" s="325"/>
      <c r="F79" s="325"/>
      <c r="G79" s="326"/>
      <c r="H79" s="326"/>
      <c r="I79" s="327"/>
      <c r="J79" s="327"/>
      <c r="K79" s="327"/>
      <c r="L79" s="327"/>
    </row>
    <row r="80" spans="1:12" ht="24.75" customHeight="1">
      <c r="A80" s="345"/>
      <c r="B80" s="322" t="s">
        <v>438</v>
      </c>
      <c r="C80" s="323" t="s">
        <v>437</v>
      </c>
      <c r="D80" s="324" t="s">
        <v>354</v>
      </c>
      <c r="E80" s="325">
        <v>600000</v>
      </c>
      <c r="F80" s="325">
        <v>600000</v>
      </c>
      <c r="G80" s="326">
        <v>9</v>
      </c>
      <c r="H80" s="326">
        <v>9</v>
      </c>
      <c r="I80" s="327">
        <v>54937500</v>
      </c>
      <c r="J80" s="327">
        <v>54937500</v>
      </c>
      <c r="K80" s="327">
        <v>0</v>
      </c>
      <c r="L80" s="330">
        <v>0</v>
      </c>
    </row>
    <row r="81" spans="1:12" ht="24.75" customHeight="1">
      <c r="A81" s="345">
        <v>41</v>
      </c>
      <c r="B81" s="322" t="s">
        <v>959</v>
      </c>
      <c r="C81" s="323" t="s">
        <v>439</v>
      </c>
      <c r="D81" s="324" t="s">
        <v>824</v>
      </c>
      <c r="E81" s="325">
        <v>200000</v>
      </c>
      <c r="F81" s="325">
        <v>200000</v>
      </c>
      <c r="G81" s="326">
        <v>6</v>
      </c>
      <c r="H81" s="326">
        <v>6</v>
      </c>
      <c r="I81" s="327">
        <v>10000000</v>
      </c>
      <c r="J81" s="327">
        <v>10000000</v>
      </c>
      <c r="K81" s="327">
        <v>0</v>
      </c>
      <c r="L81" s="330">
        <v>0</v>
      </c>
    </row>
    <row r="82" spans="1:12" ht="24.75" customHeight="1">
      <c r="A82" s="345">
        <v>42</v>
      </c>
      <c r="B82" s="322" t="s">
        <v>355</v>
      </c>
      <c r="C82" s="323" t="s">
        <v>440</v>
      </c>
      <c r="D82" s="324" t="s">
        <v>882</v>
      </c>
      <c r="E82" s="325">
        <v>2000000</v>
      </c>
      <c r="F82" s="325">
        <v>2000000</v>
      </c>
      <c r="G82" s="326">
        <v>2.4245</v>
      </c>
      <c r="H82" s="326">
        <v>2.4245</v>
      </c>
      <c r="I82" s="327">
        <v>47123280</v>
      </c>
      <c r="J82" s="327">
        <v>47123280</v>
      </c>
      <c r="K82" s="327">
        <v>0</v>
      </c>
      <c r="L82" s="330">
        <v>0</v>
      </c>
    </row>
    <row r="83" spans="1:12" ht="24.75" customHeight="1">
      <c r="A83" s="345"/>
      <c r="B83" s="322"/>
      <c r="C83" s="323"/>
      <c r="D83" s="324"/>
      <c r="E83" s="325"/>
      <c r="F83" s="325"/>
      <c r="G83" s="326"/>
      <c r="H83" s="326"/>
      <c r="I83" s="327"/>
      <c r="J83" s="327"/>
      <c r="K83" s="330"/>
      <c r="L83" s="327"/>
    </row>
    <row r="87" spans="1:12" s="694" customFormat="1" ht="24.75" customHeight="1">
      <c r="A87" s="692" t="s">
        <v>115</v>
      </c>
      <c r="B87" s="693"/>
      <c r="C87" s="693"/>
      <c r="D87" s="693"/>
      <c r="E87" s="693"/>
      <c r="F87" s="693"/>
      <c r="G87" s="693"/>
      <c r="H87" s="693"/>
      <c r="I87" s="693"/>
      <c r="J87" s="693"/>
      <c r="K87" s="693"/>
      <c r="L87" s="693"/>
    </row>
    <row r="88" spans="1:12" s="694" customFormat="1" ht="24.75" customHeight="1">
      <c r="A88" s="693"/>
      <c r="B88" s="693"/>
      <c r="C88" s="693"/>
      <c r="D88" s="693"/>
      <c r="E88" s="693"/>
      <c r="F88" s="693"/>
      <c r="G88" s="693"/>
      <c r="H88" s="693"/>
      <c r="I88" s="693"/>
      <c r="J88" s="693"/>
      <c r="K88" s="693"/>
      <c r="L88" s="693"/>
    </row>
    <row r="89" spans="1:12" ht="24.75" customHeight="1">
      <c r="A89" s="487" t="s">
        <v>167</v>
      </c>
      <c r="B89" s="487"/>
      <c r="C89" s="487"/>
      <c r="D89" s="487"/>
      <c r="E89" s="487"/>
      <c r="F89" s="487"/>
      <c r="G89" s="487"/>
      <c r="H89" s="487"/>
      <c r="I89" s="487"/>
      <c r="J89" s="487"/>
      <c r="K89" s="487"/>
      <c r="L89" s="487"/>
    </row>
    <row r="90" spans="1:12" ht="24.75" customHeight="1">
      <c r="A90" s="488"/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</row>
    <row r="91" spans="1:12" s="340" customFormat="1" ht="24.75" customHeight="1">
      <c r="A91" s="301" t="s">
        <v>1063</v>
      </c>
      <c r="B91" s="341"/>
      <c r="C91" s="353"/>
      <c r="D91" s="353"/>
      <c r="E91" s="341"/>
      <c r="F91" s="341"/>
      <c r="G91" s="342"/>
      <c r="H91" s="342"/>
      <c r="I91" s="342"/>
      <c r="J91" s="342"/>
      <c r="K91" s="341"/>
      <c r="L91" s="341"/>
    </row>
    <row r="92" spans="1:12" s="340" customFormat="1" ht="24.75" customHeight="1">
      <c r="A92" s="343" t="s">
        <v>870</v>
      </c>
      <c r="B92" s="343" t="s">
        <v>930</v>
      </c>
      <c r="C92" s="343" t="s">
        <v>888</v>
      </c>
      <c r="D92" s="343" t="s">
        <v>867</v>
      </c>
      <c r="E92" s="753" t="s">
        <v>871</v>
      </c>
      <c r="F92" s="753"/>
      <c r="G92" s="753" t="s">
        <v>931</v>
      </c>
      <c r="H92" s="753"/>
      <c r="I92" s="753" t="s">
        <v>872</v>
      </c>
      <c r="J92" s="753"/>
      <c r="K92" s="754" t="s">
        <v>873</v>
      </c>
      <c r="L92" s="754"/>
    </row>
    <row r="93" spans="1:12" s="340" customFormat="1" ht="24.75" customHeight="1">
      <c r="A93" s="343" t="s">
        <v>932</v>
      </c>
      <c r="C93" s="343" t="s">
        <v>933</v>
      </c>
      <c r="D93" s="343" t="s">
        <v>868</v>
      </c>
      <c r="E93" s="755" t="s">
        <v>874</v>
      </c>
      <c r="F93" s="755"/>
      <c r="G93" s="756" t="s">
        <v>934</v>
      </c>
      <c r="H93" s="756"/>
      <c r="I93" s="757" t="s">
        <v>875</v>
      </c>
      <c r="J93" s="757"/>
      <c r="K93" s="757" t="s">
        <v>875</v>
      </c>
      <c r="L93" s="757"/>
    </row>
    <row r="94" spans="1:12" s="340" customFormat="1" ht="24.75" customHeight="1">
      <c r="A94" s="343"/>
      <c r="C94" s="343"/>
      <c r="D94" s="343"/>
      <c r="E94" s="686" t="s">
        <v>1</v>
      </c>
      <c r="F94" s="300" t="s">
        <v>582</v>
      </c>
      <c r="G94" s="686" t="s">
        <v>1</v>
      </c>
      <c r="H94" s="300" t="s">
        <v>582</v>
      </c>
      <c r="I94" s="686" t="s">
        <v>1</v>
      </c>
      <c r="J94" s="300" t="s">
        <v>582</v>
      </c>
      <c r="K94" s="686" t="s">
        <v>1</v>
      </c>
      <c r="L94" s="300" t="s">
        <v>582</v>
      </c>
    </row>
    <row r="95" spans="1:12" ht="24.75" customHeight="1">
      <c r="A95" s="301"/>
      <c r="B95" s="301"/>
      <c r="C95" s="302"/>
      <c r="D95" s="302"/>
      <c r="E95" s="344" t="s">
        <v>216</v>
      </c>
      <c r="F95" s="344" t="s">
        <v>1049</v>
      </c>
      <c r="G95" s="344" t="s">
        <v>216</v>
      </c>
      <c r="H95" s="344" t="s">
        <v>1049</v>
      </c>
      <c r="I95" s="344" t="s">
        <v>216</v>
      </c>
      <c r="J95" s="344" t="s">
        <v>1049</v>
      </c>
      <c r="K95" s="344" t="s">
        <v>216</v>
      </c>
      <c r="L95" s="344" t="s">
        <v>1049</v>
      </c>
    </row>
    <row r="96" spans="1:12" ht="24.75" customHeight="1">
      <c r="A96" s="345">
        <v>43</v>
      </c>
      <c r="B96" s="322" t="s">
        <v>960</v>
      </c>
      <c r="C96" s="323" t="s">
        <v>441</v>
      </c>
      <c r="D96" s="324" t="s">
        <v>879</v>
      </c>
      <c r="E96" s="346">
        <v>12000</v>
      </c>
      <c r="F96" s="346">
        <v>12000</v>
      </c>
      <c r="G96" s="352">
        <v>4.75</v>
      </c>
      <c r="H96" s="352">
        <v>4.75</v>
      </c>
      <c r="I96" s="327">
        <v>570000</v>
      </c>
      <c r="J96" s="327">
        <v>570000</v>
      </c>
      <c r="K96" s="327">
        <v>0</v>
      </c>
      <c r="L96" s="330">
        <v>0</v>
      </c>
    </row>
    <row r="97" spans="1:12" ht="24.75" customHeight="1">
      <c r="A97" s="345">
        <v>44</v>
      </c>
      <c r="B97" s="322" t="s">
        <v>356</v>
      </c>
      <c r="C97" s="324" t="s">
        <v>802</v>
      </c>
      <c r="D97" s="324" t="s">
        <v>824</v>
      </c>
      <c r="E97" s="328">
        <v>260000</v>
      </c>
      <c r="F97" s="328">
        <v>260000</v>
      </c>
      <c r="G97" s="293">
        <v>10</v>
      </c>
      <c r="H97" s="293">
        <v>10</v>
      </c>
      <c r="I97" s="329">
        <v>26000000</v>
      </c>
      <c r="J97" s="329">
        <v>26000000</v>
      </c>
      <c r="K97" s="327">
        <v>4160000</v>
      </c>
      <c r="L97" s="327">
        <v>3900000</v>
      </c>
    </row>
    <row r="98" spans="1:12" ht="24.75" customHeight="1">
      <c r="A98" s="345">
        <v>45</v>
      </c>
      <c r="B98" s="322" t="s">
        <v>961</v>
      </c>
      <c r="C98" s="324" t="s">
        <v>841</v>
      </c>
      <c r="E98" s="328"/>
      <c r="F98" s="328"/>
      <c r="I98" s="329"/>
      <c r="J98" s="329"/>
      <c r="K98" s="329"/>
      <c r="L98" s="329"/>
    </row>
    <row r="99" spans="2:12" ht="24.75" customHeight="1">
      <c r="B99" s="322" t="s">
        <v>492</v>
      </c>
      <c r="C99" s="324" t="s">
        <v>421</v>
      </c>
      <c r="D99" s="324" t="s">
        <v>825</v>
      </c>
      <c r="E99" s="328">
        <v>40000</v>
      </c>
      <c r="F99" s="328">
        <v>40000</v>
      </c>
      <c r="G99" s="293">
        <v>12</v>
      </c>
      <c r="H99" s="293">
        <v>12</v>
      </c>
      <c r="I99" s="329">
        <v>4800000</v>
      </c>
      <c r="J99" s="329">
        <v>4800000</v>
      </c>
      <c r="K99" s="327">
        <v>0</v>
      </c>
      <c r="L99" s="330">
        <v>0</v>
      </c>
    </row>
    <row r="100" spans="1:12" ht="24.75" customHeight="1">
      <c r="A100" s="345">
        <v>46</v>
      </c>
      <c r="B100" s="361" t="s">
        <v>962</v>
      </c>
      <c r="C100" s="362" t="s">
        <v>842</v>
      </c>
      <c r="D100" s="363"/>
      <c r="E100" s="364"/>
      <c r="F100" s="364"/>
      <c r="G100" s="363"/>
      <c r="H100" s="363"/>
      <c r="I100" s="329"/>
      <c r="J100" s="329"/>
      <c r="K100" s="329"/>
      <c r="L100" s="329"/>
    </row>
    <row r="101" spans="2:12" ht="24.75" customHeight="1">
      <c r="B101" s="361" t="s">
        <v>843</v>
      </c>
      <c r="C101" s="362" t="s">
        <v>469</v>
      </c>
      <c r="D101" s="365" t="s">
        <v>929</v>
      </c>
      <c r="E101" s="364">
        <v>80000</v>
      </c>
      <c r="F101" s="364">
        <v>80000</v>
      </c>
      <c r="G101" s="363">
        <v>16.33</v>
      </c>
      <c r="H101" s="363">
        <v>16.33</v>
      </c>
      <c r="I101" s="329">
        <v>13066600</v>
      </c>
      <c r="J101" s="329">
        <v>13066600</v>
      </c>
      <c r="K101" s="327">
        <v>0</v>
      </c>
      <c r="L101" s="330">
        <v>0</v>
      </c>
    </row>
    <row r="102" spans="1:12" ht="24.75" customHeight="1">
      <c r="A102" s="366">
        <v>47</v>
      </c>
      <c r="B102" s="322" t="s">
        <v>963</v>
      </c>
      <c r="C102" s="324" t="s">
        <v>844</v>
      </c>
      <c r="E102" s="328"/>
      <c r="F102" s="328"/>
      <c r="I102" s="329"/>
      <c r="J102" s="329"/>
      <c r="K102" s="329"/>
      <c r="L102" s="329"/>
    </row>
    <row r="103" spans="2:12" ht="24.75" customHeight="1">
      <c r="B103" s="322" t="s">
        <v>845</v>
      </c>
      <c r="C103" s="324" t="s">
        <v>846</v>
      </c>
      <c r="D103" s="324" t="s">
        <v>877</v>
      </c>
      <c r="E103" s="328">
        <v>1350000</v>
      </c>
      <c r="F103" s="328">
        <v>1350000</v>
      </c>
      <c r="G103" s="293">
        <v>6</v>
      </c>
      <c r="H103" s="293">
        <v>6</v>
      </c>
      <c r="I103" s="329">
        <v>81000000</v>
      </c>
      <c r="J103" s="329">
        <v>81000000</v>
      </c>
      <c r="K103" s="327">
        <v>4659306.68</v>
      </c>
      <c r="L103" s="327">
        <v>1651511.4</v>
      </c>
    </row>
    <row r="104" spans="1:12" ht="24.75" customHeight="1">
      <c r="A104" s="345">
        <v>48</v>
      </c>
      <c r="B104" s="293" t="s">
        <v>964</v>
      </c>
      <c r="C104" s="324" t="s">
        <v>470</v>
      </c>
      <c r="E104" s="328"/>
      <c r="F104" s="328"/>
      <c r="I104" s="329"/>
      <c r="J104" s="329"/>
      <c r="K104" s="329"/>
      <c r="L104" s="329"/>
    </row>
    <row r="105" spans="2:12" ht="24.75" customHeight="1">
      <c r="B105" s="293" t="s">
        <v>420</v>
      </c>
      <c r="C105" s="324" t="s">
        <v>471</v>
      </c>
      <c r="D105" s="323" t="s">
        <v>882</v>
      </c>
      <c r="E105" s="328">
        <v>70000</v>
      </c>
      <c r="F105" s="328">
        <v>70000</v>
      </c>
      <c r="G105" s="293">
        <v>15</v>
      </c>
      <c r="H105" s="293">
        <v>15</v>
      </c>
      <c r="I105" s="329">
        <v>10500000</v>
      </c>
      <c r="J105" s="329">
        <v>10500000</v>
      </c>
      <c r="K105" s="327">
        <v>1653750</v>
      </c>
      <c r="L105" s="330">
        <v>1813350</v>
      </c>
    </row>
    <row r="106" spans="1:12" ht="24.75" customHeight="1">
      <c r="A106" s="345">
        <v>49</v>
      </c>
      <c r="B106" s="293" t="s">
        <v>965</v>
      </c>
      <c r="C106" s="324" t="s">
        <v>835</v>
      </c>
      <c r="D106" s="323" t="s">
        <v>826</v>
      </c>
      <c r="E106" s="328">
        <v>25000</v>
      </c>
      <c r="F106" s="328">
        <v>25000</v>
      </c>
      <c r="G106" s="293">
        <v>8</v>
      </c>
      <c r="H106" s="293">
        <v>8</v>
      </c>
      <c r="I106" s="329">
        <v>2000000</v>
      </c>
      <c r="J106" s="329">
        <v>2000000</v>
      </c>
      <c r="K106" s="327">
        <v>0</v>
      </c>
      <c r="L106" s="330">
        <v>0</v>
      </c>
    </row>
    <row r="107" spans="1:12" ht="24.75" customHeight="1">
      <c r="A107" s="345">
        <v>50</v>
      </c>
      <c r="B107" s="293" t="s">
        <v>966</v>
      </c>
      <c r="C107" s="324" t="s">
        <v>479</v>
      </c>
      <c r="D107" s="323"/>
      <c r="E107" s="328"/>
      <c r="F107" s="328"/>
      <c r="I107" s="329"/>
      <c r="J107" s="329"/>
      <c r="K107" s="329"/>
      <c r="L107" s="329"/>
    </row>
    <row r="108" spans="1:12" ht="24.75" customHeight="1">
      <c r="A108" s="345"/>
      <c r="B108" s="293" t="s">
        <v>967</v>
      </c>
      <c r="C108" s="324" t="s">
        <v>480</v>
      </c>
      <c r="D108" s="323" t="s">
        <v>882</v>
      </c>
      <c r="E108" s="328">
        <v>590000</v>
      </c>
      <c r="F108" s="328">
        <v>590000</v>
      </c>
      <c r="G108" s="293">
        <v>8.33</v>
      </c>
      <c r="H108" s="293">
        <v>8.33</v>
      </c>
      <c r="I108" s="329">
        <v>49167000</v>
      </c>
      <c r="J108" s="329">
        <v>49167000</v>
      </c>
      <c r="K108" s="327">
        <v>0</v>
      </c>
      <c r="L108" s="330">
        <v>0</v>
      </c>
    </row>
    <row r="109" spans="1:12" ht="24.75" customHeight="1">
      <c r="A109" s="345">
        <v>51</v>
      </c>
      <c r="B109" s="293" t="s">
        <v>968</v>
      </c>
      <c r="C109" s="324" t="s">
        <v>493</v>
      </c>
      <c r="D109" s="323" t="s">
        <v>824</v>
      </c>
      <c r="E109" s="328">
        <v>100000</v>
      </c>
      <c r="F109" s="328">
        <v>100000</v>
      </c>
      <c r="G109" s="293">
        <v>10</v>
      </c>
      <c r="H109" s="293">
        <v>10</v>
      </c>
      <c r="I109" s="329">
        <v>10000000</v>
      </c>
      <c r="J109" s="329">
        <v>10000000</v>
      </c>
      <c r="K109" s="327">
        <v>1000000</v>
      </c>
      <c r="L109" s="330">
        <v>0</v>
      </c>
    </row>
    <row r="110" spans="1:12" ht="24.75" customHeight="1">
      <c r="A110" s="345">
        <v>52</v>
      </c>
      <c r="B110" s="293" t="s">
        <v>969</v>
      </c>
      <c r="C110" s="324" t="s">
        <v>742</v>
      </c>
      <c r="D110" s="323" t="s">
        <v>882</v>
      </c>
      <c r="E110" s="328">
        <v>621463</v>
      </c>
      <c r="F110" s="328">
        <v>621463</v>
      </c>
      <c r="G110" s="293">
        <v>16.04</v>
      </c>
      <c r="H110" s="293">
        <v>16.04</v>
      </c>
      <c r="I110" s="329">
        <v>126256111.36</v>
      </c>
      <c r="J110" s="329">
        <v>126256111.36</v>
      </c>
      <c r="K110" s="327">
        <v>0</v>
      </c>
      <c r="L110" s="330">
        <v>0</v>
      </c>
    </row>
    <row r="111" spans="1:12" ht="24.75" customHeight="1">
      <c r="A111" s="345">
        <v>53</v>
      </c>
      <c r="B111" s="319" t="s">
        <v>970</v>
      </c>
      <c r="C111" s="305" t="s">
        <v>769</v>
      </c>
      <c r="D111" s="323"/>
      <c r="E111" s="328"/>
      <c r="F111" s="328"/>
      <c r="I111" s="329"/>
      <c r="J111" s="329"/>
      <c r="K111" s="329"/>
      <c r="L111" s="329"/>
    </row>
    <row r="112" spans="1:12" ht="24.75" customHeight="1">
      <c r="A112" s="345"/>
      <c r="B112" s="319"/>
      <c r="C112" s="305" t="s">
        <v>833</v>
      </c>
      <c r="D112" s="323" t="s">
        <v>879</v>
      </c>
      <c r="E112" s="328">
        <v>7813</v>
      </c>
      <c r="F112" s="328">
        <v>7813</v>
      </c>
      <c r="G112" s="293">
        <v>19.5</v>
      </c>
      <c r="H112" s="293">
        <v>19.5</v>
      </c>
      <c r="I112" s="329">
        <v>6998437.5</v>
      </c>
      <c r="J112" s="329">
        <v>6998437.5</v>
      </c>
      <c r="K112" s="327">
        <v>0</v>
      </c>
      <c r="L112" s="330">
        <v>0</v>
      </c>
    </row>
    <row r="113" spans="1:12" ht="24.75" customHeight="1">
      <c r="A113" s="345">
        <v>54</v>
      </c>
      <c r="B113" s="319" t="s">
        <v>971</v>
      </c>
      <c r="C113" s="305" t="s">
        <v>398</v>
      </c>
      <c r="D113" s="323" t="s">
        <v>882</v>
      </c>
      <c r="E113" s="328">
        <v>30000</v>
      </c>
      <c r="F113" s="328">
        <v>30000</v>
      </c>
      <c r="G113" s="293">
        <v>15</v>
      </c>
      <c r="H113" s="293">
        <v>15</v>
      </c>
      <c r="I113" s="329">
        <v>4500000</v>
      </c>
      <c r="J113" s="329">
        <v>4500000</v>
      </c>
      <c r="K113" s="327">
        <v>0</v>
      </c>
      <c r="L113" s="330">
        <v>0</v>
      </c>
    </row>
    <row r="114" spans="1:12" ht="24.75" customHeight="1">
      <c r="A114" s="345">
        <v>55</v>
      </c>
      <c r="B114" s="319" t="s">
        <v>972</v>
      </c>
      <c r="C114" s="305" t="s">
        <v>463</v>
      </c>
      <c r="D114" s="323" t="s">
        <v>828</v>
      </c>
      <c r="E114" s="328">
        <v>300000</v>
      </c>
      <c r="F114" s="328">
        <v>300000</v>
      </c>
      <c r="G114" s="293">
        <v>19.33</v>
      </c>
      <c r="H114" s="293">
        <v>19.33</v>
      </c>
      <c r="I114" s="329">
        <v>58000000</v>
      </c>
      <c r="J114" s="329">
        <v>58000000</v>
      </c>
      <c r="K114" s="327">
        <v>0</v>
      </c>
      <c r="L114" s="330">
        <v>0</v>
      </c>
    </row>
    <row r="115" spans="1:12" ht="24.75" customHeight="1">
      <c r="A115" s="345">
        <v>56</v>
      </c>
      <c r="B115" s="316" t="s">
        <v>973</v>
      </c>
      <c r="C115" s="317" t="s">
        <v>464</v>
      </c>
      <c r="D115" s="323" t="s">
        <v>828</v>
      </c>
      <c r="E115" s="328">
        <v>30000</v>
      </c>
      <c r="F115" s="328">
        <v>30000</v>
      </c>
      <c r="G115" s="293">
        <v>15</v>
      </c>
      <c r="H115" s="293">
        <v>15</v>
      </c>
      <c r="I115" s="329">
        <v>4500000</v>
      </c>
      <c r="J115" s="329">
        <v>4500000</v>
      </c>
      <c r="K115" s="327">
        <v>0</v>
      </c>
      <c r="L115" s="330">
        <v>0</v>
      </c>
    </row>
    <row r="116" spans="1:12" ht="24.75" customHeight="1">
      <c r="A116" s="345">
        <v>57</v>
      </c>
      <c r="B116" s="316" t="s">
        <v>974</v>
      </c>
      <c r="C116" s="317" t="s">
        <v>762</v>
      </c>
      <c r="D116" s="323" t="s">
        <v>882</v>
      </c>
      <c r="E116" s="328">
        <v>28000</v>
      </c>
      <c r="F116" s="328">
        <v>28000</v>
      </c>
      <c r="G116" s="293">
        <v>9</v>
      </c>
      <c r="H116" s="293">
        <v>9</v>
      </c>
      <c r="I116" s="329">
        <v>2521000</v>
      </c>
      <c r="J116" s="329">
        <v>2521000</v>
      </c>
      <c r="K116" s="327">
        <v>378150</v>
      </c>
      <c r="L116" s="327">
        <v>378150</v>
      </c>
    </row>
    <row r="117" spans="1:12" ht="24.75" customHeight="1">
      <c r="A117" s="345">
        <v>58</v>
      </c>
      <c r="B117" s="316" t="s">
        <v>975</v>
      </c>
      <c r="C117" s="295"/>
      <c r="D117" s="323"/>
      <c r="E117" s="328"/>
      <c r="F117" s="328"/>
      <c r="I117" s="329"/>
      <c r="J117" s="329"/>
      <c r="K117" s="329"/>
      <c r="L117" s="329"/>
    </row>
    <row r="118" spans="1:12" ht="24.75" customHeight="1">
      <c r="A118" s="345"/>
      <c r="B118" s="304" t="s">
        <v>763</v>
      </c>
      <c r="C118" s="317" t="s">
        <v>795</v>
      </c>
      <c r="D118" s="323" t="s">
        <v>825</v>
      </c>
      <c r="E118" s="328">
        <v>50000</v>
      </c>
      <c r="F118" s="328">
        <v>50000</v>
      </c>
      <c r="G118" s="293">
        <v>14</v>
      </c>
      <c r="H118" s="293">
        <v>14</v>
      </c>
      <c r="I118" s="329">
        <v>7000000</v>
      </c>
      <c r="J118" s="329">
        <v>7000000</v>
      </c>
      <c r="K118" s="327">
        <v>560000</v>
      </c>
      <c r="L118" s="330">
        <v>560000</v>
      </c>
    </row>
    <row r="119" spans="1:12" ht="24.75" customHeight="1">
      <c r="A119" s="345">
        <v>59</v>
      </c>
      <c r="B119" s="316" t="s">
        <v>976</v>
      </c>
      <c r="C119" s="317" t="s">
        <v>770</v>
      </c>
      <c r="D119" s="323"/>
      <c r="E119" s="328"/>
      <c r="F119" s="328"/>
      <c r="I119" s="329"/>
      <c r="J119" s="329"/>
      <c r="K119" s="329"/>
      <c r="L119" s="329"/>
    </row>
    <row r="120" spans="1:12" ht="24.75" customHeight="1">
      <c r="A120" s="345"/>
      <c r="B120" s="316"/>
      <c r="C120" s="317" t="s">
        <v>833</v>
      </c>
      <c r="D120" s="323" t="s">
        <v>879</v>
      </c>
      <c r="E120" s="328">
        <v>180000</v>
      </c>
      <c r="F120" s="328">
        <v>180000</v>
      </c>
      <c r="G120" s="293">
        <v>12.5</v>
      </c>
      <c r="H120" s="293">
        <v>12.5</v>
      </c>
      <c r="I120" s="329">
        <v>22500000</v>
      </c>
      <c r="J120" s="329">
        <v>22500000</v>
      </c>
      <c r="K120" s="327">
        <v>0</v>
      </c>
      <c r="L120" s="330">
        <v>0</v>
      </c>
    </row>
    <row r="121" spans="1:12" ht="24.75" customHeight="1">
      <c r="A121" s="345">
        <v>60</v>
      </c>
      <c r="B121" s="316" t="s">
        <v>977</v>
      </c>
      <c r="C121" s="317" t="s">
        <v>796</v>
      </c>
      <c r="D121" s="323" t="s">
        <v>882</v>
      </c>
      <c r="E121" s="328">
        <v>180000</v>
      </c>
      <c r="F121" s="328">
        <v>180000</v>
      </c>
      <c r="G121" s="293">
        <v>11</v>
      </c>
      <c r="H121" s="293">
        <v>11</v>
      </c>
      <c r="I121" s="329">
        <v>19800000</v>
      </c>
      <c r="J121" s="329">
        <v>19800000</v>
      </c>
      <c r="K121" s="327">
        <v>0</v>
      </c>
      <c r="L121" s="330">
        <v>0</v>
      </c>
    </row>
    <row r="122" spans="1:12" ht="24.75" customHeight="1">
      <c r="A122" s="345">
        <v>61</v>
      </c>
      <c r="B122" s="316" t="s">
        <v>978</v>
      </c>
      <c r="C122" s="295"/>
      <c r="D122" s="323"/>
      <c r="E122" s="328"/>
      <c r="F122" s="328"/>
      <c r="I122" s="329"/>
      <c r="J122" s="329"/>
      <c r="K122" s="329"/>
      <c r="L122" s="329"/>
    </row>
    <row r="123" spans="1:12" ht="24.75" customHeight="1">
      <c r="A123" s="345"/>
      <c r="B123" s="304" t="s">
        <v>797</v>
      </c>
      <c r="C123" s="317" t="s">
        <v>896</v>
      </c>
      <c r="D123" s="323" t="s">
        <v>824</v>
      </c>
      <c r="E123" s="328">
        <v>50000</v>
      </c>
      <c r="F123" s="328">
        <v>50000</v>
      </c>
      <c r="G123" s="293">
        <v>10</v>
      </c>
      <c r="H123" s="293">
        <v>10</v>
      </c>
      <c r="I123" s="329">
        <v>5150406.14</v>
      </c>
      <c r="J123" s="329">
        <v>5150406.14</v>
      </c>
      <c r="K123" s="327">
        <v>500000</v>
      </c>
      <c r="L123" s="327">
        <v>500000</v>
      </c>
    </row>
    <row r="124" spans="1:12" ht="24.75" customHeight="1">
      <c r="A124" s="345">
        <v>62</v>
      </c>
      <c r="B124" s="316" t="s">
        <v>979</v>
      </c>
      <c r="C124" s="317" t="s">
        <v>799</v>
      </c>
      <c r="D124" s="323" t="s">
        <v>771</v>
      </c>
      <c r="E124" s="328">
        <v>30000</v>
      </c>
      <c r="F124" s="328">
        <v>30000</v>
      </c>
      <c r="G124" s="293">
        <v>1.67</v>
      </c>
      <c r="H124" s="293">
        <v>1.67</v>
      </c>
      <c r="I124" s="329">
        <v>500000</v>
      </c>
      <c r="J124" s="329">
        <v>500000</v>
      </c>
      <c r="K124" s="327">
        <v>0</v>
      </c>
      <c r="L124" s="330">
        <v>0</v>
      </c>
    </row>
    <row r="125" spans="1:12" ht="24.75" customHeight="1">
      <c r="A125" s="345">
        <v>63</v>
      </c>
      <c r="B125" s="316" t="s">
        <v>980</v>
      </c>
      <c r="C125" s="317" t="s">
        <v>876</v>
      </c>
      <c r="D125" s="323" t="s">
        <v>824</v>
      </c>
      <c r="E125" s="328">
        <v>30000</v>
      </c>
      <c r="F125" s="328">
        <v>30000</v>
      </c>
      <c r="G125" s="293">
        <v>10</v>
      </c>
      <c r="H125" s="293">
        <v>10</v>
      </c>
      <c r="I125" s="329">
        <v>3000000</v>
      </c>
      <c r="J125" s="329">
        <v>3000000</v>
      </c>
      <c r="K125" s="327">
        <v>0</v>
      </c>
      <c r="L125" s="330">
        <v>0</v>
      </c>
    </row>
    <row r="126" spans="1:12" ht="24.75" customHeight="1">
      <c r="A126" s="345">
        <v>64</v>
      </c>
      <c r="B126" s="316" t="s">
        <v>981</v>
      </c>
      <c r="C126" s="317" t="s">
        <v>801</v>
      </c>
      <c r="D126" s="323" t="s">
        <v>929</v>
      </c>
      <c r="E126" s="328">
        <v>18125</v>
      </c>
      <c r="F126" s="328">
        <v>18125</v>
      </c>
      <c r="G126" s="293">
        <v>9</v>
      </c>
      <c r="H126" s="293">
        <v>9</v>
      </c>
      <c r="I126" s="329">
        <v>13050000</v>
      </c>
      <c r="J126" s="329">
        <v>13050000</v>
      </c>
      <c r="K126" s="327">
        <v>0</v>
      </c>
      <c r="L126" s="330">
        <v>0</v>
      </c>
    </row>
    <row r="127" spans="1:12" ht="24.75" customHeight="1">
      <c r="A127" s="345"/>
      <c r="B127" s="319"/>
      <c r="C127" s="305"/>
      <c r="D127" s="323"/>
      <c r="E127" s="328"/>
      <c r="F127" s="328"/>
      <c r="I127" s="329"/>
      <c r="J127" s="329"/>
      <c r="K127" s="330"/>
      <c r="L127" s="329"/>
    </row>
    <row r="128" spans="1:12" ht="24.75" customHeight="1">
      <c r="A128" s="345"/>
      <c r="B128" s="319"/>
      <c r="C128" s="305"/>
      <c r="D128" s="323"/>
      <c r="E128" s="328"/>
      <c r="F128" s="328"/>
      <c r="I128" s="329"/>
      <c r="J128" s="329"/>
      <c r="K128" s="330"/>
      <c r="L128" s="329"/>
    </row>
    <row r="129" spans="1:12" ht="24.75" customHeight="1">
      <c r="A129" s="345"/>
      <c r="B129" s="319"/>
      <c r="C129" s="305"/>
      <c r="D129" s="323"/>
      <c r="E129" s="328"/>
      <c r="F129" s="328"/>
      <c r="I129" s="329"/>
      <c r="J129" s="329"/>
      <c r="K129" s="330"/>
      <c r="L129" s="329"/>
    </row>
    <row r="130" spans="1:12" ht="24.75" customHeight="1">
      <c r="A130" s="345"/>
      <c r="B130" s="319"/>
      <c r="C130" s="305"/>
      <c r="D130" s="323"/>
      <c r="E130" s="328"/>
      <c r="F130" s="328"/>
      <c r="I130" s="329"/>
      <c r="J130" s="329"/>
      <c r="K130" s="330"/>
      <c r="L130" s="329"/>
    </row>
    <row r="131" spans="1:12" s="694" customFormat="1" ht="24.75" customHeight="1">
      <c r="A131" s="692" t="s">
        <v>115</v>
      </c>
      <c r="B131" s="693"/>
      <c r="C131" s="693"/>
      <c r="D131" s="693"/>
      <c r="E131" s="693"/>
      <c r="F131" s="693"/>
      <c r="G131" s="693"/>
      <c r="H131" s="693"/>
      <c r="I131" s="693"/>
      <c r="J131" s="693"/>
      <c r="K131" s="693"/>
      <c r="L131" s="693"/>
    </row>
    <row r="132" spans="1:12" s="694" customFormat="1" ht="24.75" customHeight="1">
      <c r="A132" s="693"/>
      <c r="B132" s="693"/>
      <c r="C132" s="693"/>
      <c r="D132" s="693"/>
      <c r="E132" s="693"/>
      <c r="F132" s="693"/>
      <c r="G132" s="693"/>
      <c r="H132" s="693"/>
      <c r="I132" s="693"/>
      <c r="J132" s="693"/>
      <c r="K132" s="693"/>
      <c r="L132" s="693"/>
    </row>
    <row r="133" spans="1:12" ht="24.75" customHeight="1">
      <c r="A133" s="487" t="s">
        <v>168</v>
      </c>
      <c r="B133" s="487"/>
      <c r="C133" s="487"/>
      <c r="D133" s="487"/>
      <c r="E133" s="487"/>
      <c r="F133" s="487"/>
      <c r="G133" s="487"/>
      <c r="H133" s="487"/>
      <c r="I133" s="487"/>
      <c r="J133" s="487"/>
      <c r="K133" s="487"/>
      <c r="L133" s="487"/>
    </row>
    <row r="134" spans="1:12" ht="24.75" customHeight="1">
      <c r="A134" s="488"/>
      <c r="B134" s="488"/>
      <c r="C134" s="488"/>
      <c r="D134" s="488"/>
      <c r="E134" s="488"/>
      <c r="F134" s="488"/>
      <c r="G134" s="489"/>
      <c r="H134" s="489"/>
      <c r="I134" s="488"/>
      <c r="J134" s="488"/>
      <c r="K134" s="488"/>
      <c r="L134" s="488"/>
    </row>
    <row r="135" spans="1:12" ht="24.75" customHeight="1">
      <c r="A135" s="301" t="s">
        <v>1064</v>
      </c>
      <c r="B135" s="341"/>
      <c r="C135" s="353"/>
      <c r="D135" s="353"/>
      <c r="E135" s="341"/>
      <c r="F135" s="341"/>
      <c r="G135" s="342"/>
      <c r="H135" s="342"/>
      <c r="I135" s="342"/>
      <c r="J135" s="342"/>
      <c r="K135" s="341"/>
      <c r="L135" s="341"/>
    </row>
    <row r="136" spans="1:12" s="340" customFormat="1" ht="24.75" customHeight="1">
      <c r="A136" s="343" t="s">
        <v>870</v>
      </c>
      <c r="B136" s="343" t="s">
        <v>930</v>
      </c>
      <c r="C136" s="343" t="s">
        <v>888</v>
      </c>
      <c r="D136" s="343" t="s">
        <v>867</v>
      </c>
      <c r="E136" s="753" t="s">
        <v>871</v>
      </c>
      <c r="F136" s="753"/>
      <c r="G136" s="753" t="s">
        <v>931</v>
      </c>
      <c r="H136" s="753"/>
      <c r="I136" s="753" t="s">
        <v>872</v>
      </c>
      <c r="J136" s="753"/>
      <c r="K136" s="754" t="s">
        <v>873</v>
      </c>
      <c r="L136" s="754"/>
    </row>
    <row r="137" spans="1:12" s="340" customFormat="1" ht="24.75" customHeight="1">
      <c r="A137" s="343" t="s">
        <v>932</v>
      </c>
      <c r="C137" s="343" t="s">
        <v>933</v>
      </c>
      <c r="D137" s="343" t="s">
        <v>868</v>
      </c>
      <c r="E137" s="755" t="s">
        <v>874</v>
      </c>
      <c r="F137" s="755"/>
      <c r="G137" s="756" t="s">
        <v>934</v>
      </c>
      <c r="H137" s="756"/>
      <c r="I137" s="757" t="s">
        <v>875</v>
      </c>
      <c r="J137" s="757"/>
      <c r="K137" s="757" t="s">
        <v>875</v>
      </c>
      <c r="L137" s="757"/>
    </row>
    <row r="138" spans="1:12" s="340" customFormat="1" ht="24.75" customHeight="1">
      <c r="A138" s="343"/>
      <c r="C138" s="343"/>
      <c r="D138" s="343"/>
      <c r="E138" s="686" t="s">
        <v>1</v>
      </c>
      <c r="F138" s="300" t="s">
        <v>582</v>
      </c>
      <c r="G138" s="686" t="s">
        <v>1</v>
      </c>
      <c r="H138" s="300" t="s">
        <v>582</v>
      </c>
      <c r="I138" s="686" t="s">
        <v>1</v>
      </c>
      <c r="J138" s="300" t="s">
        <v>582</v>
      </c>
      <c r="K138" s="686" t="s">
        <v>1</v>
      </c>
      <c r="L138" s="300" t="s">
        <v>582</v>
      </c>
    </row>
    <row r="139" spans="1:12" s="340" customFormat="1" ht="24.75" customHeight="1">
      <c r="A139" s="301"/>
      <c r="B139" s="301"/>
      <c r="C139" s="302"/>
      <c r="D139" s="302"/>
      <c r="E139" s="344" t="s">
        <v>216</v>
      </c>
      <c r="F139" s="344" t="s">
        <v>1049</v>
      </c>
      <c r="G139" s="344" t="s">
        <v>216</v>
      </c>
      <c r="H139" s="344" t="s">
        <v>1049</v>
      </c>
      <c r="I139" s="344" t="s">
        <v>216</v>
      </c>
      <c r="J139" s="344" t="s">
        <v>1049</v>
      </c>
      <c r="K139" s="344" t="s">
        <v>216</v>
      </c>
      <c r="L139" s="344" t="s">
        <v>1049</v>
      </c>
    </row>
    <row r="140" spans="1:12" ht="24.75" customHeight="1">
      <c r="A140" s="345">
        <v>65</v>
      </c>
      <c r="B140" s="316" t="s">
        <v>982</v>
      </c>
      <c r="C140" s="317" t="s">
        <v>772</v>
      </c>
      <c r="D140" s="323" t="s">
        <v>824</v>
      </c>
      <c r="E140" s="328">
        <v>20000</v>
      </c>
      <c r="F140" s="328">
        <v>20000</v>
      </c>
      <c r="G140" s="293">
        <v>3.38</v>
      </c>
      <c r="H140" s="293">
        <v>3.38</v>
      </c>
      <c r="I140" s="329">
        <v>2700000</v>
      </c>
      <c r="J140" s="329">
        <v>2700000</v>
      </c>
      <c r="K140" s="327">
        <v>135000</v>
      </c>
      <c r="L140" s="330">
        <v>168750</v>
      </c>
    </row>
    <row r="141" spans="1:12" ht="24.75" customHeight="1">
      <c r="A141" s="345">
        <v>66</v>
      </c>
      <c r="B141" s="316" t="s">
        <v>983</v>
      </c>
      <c r="C141" s="317" t="s">
        <v>803</v>
      </c>
      <c r="D141" s="323"/>
      <c r="E141" s="328"/>
      <c r="F141" s="328"/>
      <c r="I141" s="329"/>
      <c r="J141" s="329"/>
      <c r="K141" s="329"/>
      <c r="L141" s="329"/>
    </row>
    <row r="142" spans="1:12" ht="24.75" customHeight="1">
      <c r="A142" s="345"/>
      <c r="B142" s="304" t="s">
        <v>804</v>
      </c>
      <c r="C142" s="317" t="s">
        <v>805</v>
      </c>
      <c r="D142" s="323" t="s">
        <v>825</v>
      </c>
      <c r="E142" s="328">
        <v>120000</v>
      </c>
      <c r="F142" s="328">
        <v>120000</v>
      </c>
      <c r="G142" s="293">
        <v>15.6</v>
      </c>
      <c r="H142" s="293">
        <v>15.6</v>
      </c>
      <c r="I142" s="329">
        <v>18720000</v>
      </c>
      <c r="J142" s="329">
        <v>18720000</v>
      </c>
      <c r="K142" s="327">
        <v>3744000</v>
      </c>
      <c r="L142" s="330">
        <v>1872000</v>
      </c>
    </row>
    <row r="143" spans="1:12" ht="24.75" customHeight="1">
      <c r="A143" s="345">
        <v>67</v>
      </c>
      <c r="B143" s="316" t="s">
        <v>984</v>
      </c>
      <c r="C143" s="317" t="s">
        <v>880</v>
      </c>
      <c r="D143" s="323" t="s">
        <v>882</v>
      </c>
      <c r="E143" s="328">
        <v>350000</v>
      </c>
      <c r="F143" s="328">
        <v>350000</v>
      </c>
      <c r="G143" s="293">
        <v>9.24</v>
      </c>
      <c r="H143" s="293">
        <v>9.24</v>
      </c>
      <c r="I143" s="329">
        <v>39574300</v>
      </c>
      <c r="J143" s="329">
        <v>39574300</v>
      </c>
      <c r="K143" s="327">
        <v>3235690</v>
      </c>
      <c r="L143" s="329">
        <v>1617845</v>
      </c>
    </row>
    <row r="144" spans="1:12" ht="24.75" customHeight="1">
      <c r="A144" s="345">
        <v>68</v>
      </c>
      <c r="B144" s="316" t="s">
        <v>985</v>
      </c>
      <c r="C144" s="317" t="s">
        <v>806</v>
      </c>
      <c r="D144" s="323" t="s">
        <v>825</v>
      </c>
      <c r="E144" s="328">
        <v>100000</v>
      </c>
      <c r="F144" s="328">
        <v>100000</v>
      </c>
      <c r="G144" s="293">
        <v>12</v>
      </c>
      <c r="H144" s="293">
        <v>12</v>
      </c>
      <c r="I144" s="329">
        <v>12000000</v>
      </c>
      <c r="J144" s="329">
        <v>12000000</v>
      </c>
      <c r="K144" s="327">
        <v>2400000</v>
      </c>
      <c r="L144" s="330">
        <v>2400000</v>
      </c>
    </row>
    <row r="145" spans="1:12" ht="24.75" customHeight="1">
      <c r="A145" s="345">
        <v>69</v>
      </c>
      <c r="B145" s="316" t="s">
        <v>986</v>
      </c>
      <c r="C145" s="317" t="s">
        <v>807</v>
      </c>
      <c r="D145" s="323" t="s">
        <v>828</v>
      </c>
      <c r="E145" s="328">
        <v>5000</v>
      </c>
      <c r="F145" s="328">
        <v>5000</v>
      </c>
      <c r="G145" s="293">
        <v>5.42</v>
      </c>
      <c r="H145" s="293">
        <v>5.42</v>
      </c>
      <c r="I145" s="329">
        <v>270800</v>
      </c>
      <c r="J145" s="329">
        <v>270800</v>
      </c>
      <c r="K145" s="327">
        <v>13540</v>
      </c>
      <c r="L145" s="330">
        <v>13540</v>
      </c>
    </row>
    <row r="146" spans="1:12" ht="24.75" customHeight="1">
      <c r="A146" s="345">
        <v>70</v>
      </c>
      <c r="B146" s="316" t="s">
        <v>987</v>
      </c>
      <c r="C146" s="317" t="s">
        <v>810</v>
      </c>
      <c r="D146" s="323"/>
      <c r="E146" s="328"/>
      <c r="F146" s="328"/>
      <c r="I146" s="329"/>
      <c r="J146" s="329"/>
      <c r="K146" s="329"/>
      <c r="L146" s="329"/>
    </row>
    <row r="147" spans="1:12" ht="24.75" customHeight="1">
      <c r="A147" s="345"/>
      <c r="B147" s="316" t="s">
        <v>608</v>
      </c>
      <c r="C147" s="317" t="s">
        <v>616</v>
      </c>
      <c r="D147" s="323" t="s">
        <v>824</v>
      </c>
      <c r="E147" s="328">
        <v>40000</v>
      </c>
      <c r="F147" s="328">
        <v>40000</v>
      </c>
      <c r="G147" s="293">
        <v>19</v>
      </c>
      <c r="H147" s="293">
        <v>19</v>
      </c>
      <c r="I147" s="329">
        <v>7600000</v>
      </c>
      <c r="J147" s="329">
        <v>7600000</v>
      </c>
      <c r="K147" s="327">
        <v>608000</v>
      </c>
      <c r="L147" s="330">
        <v>760000</v>
      </c>
    </row>
    <row r="148" spans="1:12" ht="24.75" customHeight="1">
      <c r="A148" s="345">
        <v>71</v>
      </c>
      <c r="B148" s="316" t="s">
        <v>988</v>
      </c>
      <c r="C148" s="305" t="s">
        <v>411</v>
      </c>
      <c r="D148" s="323" t="s">
        <v>824</v>
      </c>
      <c r="E148" s="328">
        <v>30000</v>
      </c>
      <c r="F148" s="328">
        <v>30000</v>
      </c>
      <c r="G148" s="293">
        <v>12</v>
      </c>
      <c r="H148" s="293">
        <v>12</v>
      </c>
      <c r="I148" s="329">
        <v>3600000</v>
      </c>
      <c r="J148" s="329">
        <v>3600000</v>
      </c>
      <c r="K148" s="327">
        <v>0</v>
      </c>
      <c r="L148" s="330">
        <v>450000</v>
      </c>
    </row>
    <row r="149" spans="1:12" ht="24.75" customHeight="1">
      <c r="A149" s="345">
        <v>72</v>
      </c>
      <c r="B149" s="316" t="s">
        <v>989</v>
      </c>
      <c r="C149" s="305" t="s">
        <v>809</v>
      </c>
      <c r="D149" s="323" t="s">
        <v>882</v>
      </c>
      <c r="E149" s="328">
        <v>145000</v>
      </c>
      <c r="F149" s="328">
        <v>145000</v>
      </c>
      <c r="G149" s="293">
        <v>10.52</v>
      </c>
      <c r="H149" s="293">
        <v>10.52</v>
      </c>
      <c r="I149" s="329">
        <v>15250000</v>
      </c>
      <c r="J149" s="329">
        <v>15250000</v>
      </c>
      <c r="K149" s="327">
        <v>0</v>
      </c>
      <c r="L149" s="330">
        <v>0</v>
      </c>
    </row>
    <row r="150" spans="1:12" ht="24.75" customHeight="1">
      <c r="A150" s="345">
        <v>73</v>
      </c>
      <c r="B150" s="316" t="s">
        <v>990</v>
      </c>
      <c r="C150" s="305" t="s">
        <v>810</v>
      </c>
      <c r="D150" s="323"/>
      <c r="E150" s="328"/>
      <c r="F150" s="328"/>
      <c r="I150" s="329"/>
      <c r="J150" s="329"/>
      <c r="K150" s="329"/>
      <c r="L150" s="329"/>
    </row>
    <row r="151" spans="1:12" ht="24.75" customHeight="1">
      <c r="A151" s="345"/>
      <c r="B151" s="304" t="s">
        <v>417</v>
      </c>
      <c r="C151" s="305" t="s">
        <v>811</v>
      </c>
      <c r="D151" s="323" t="s">
        <v>882</v>
      </c>
      <c r="E151" s="328">
        <v>15000</v>
      </c>
      <c r="F151" s="328">
        <v>15000</v>
      </c>
      <c r="G151" s="293">
        <v>10</v>
      </c>
      <c r="H151" s="293">
        <v>10</v>
      </c>
      <c r="I151" s="329">
        <v>1500000</v>
      </c>
      <c r="J151" s="329">
        <v>1500000</v>
      </c>
      <c r="K151" s="327">
        <v>0</v>
      </c>
      <c r="L151" s="330">
        <v>0</v>
      </c>
    </row>
    <row r="152" spans="1:12" ht="24.75" customHeight="1">
      <c r="A152" s="345">
        <v>74</v>
      </c>
      <c r="B152" s="316" t="s">
        <v>991</v>
      </c>
      <c r="C152" s="305" t="s">
        <v>812</v>
      </c>
      <c r="D152" s="323"/>
      <c r="E152" s="328"/>
      <c r="F152" s="328"/>
      <c r="G152" s="352"/>
      <c r="H152" s="352"/>
      <c r="I152" s="352"/>
      <c r="J152" s="352"/>
      <c r="K152" s="367"/>
      <c r="L152" s="367"/>
    </row>
    <row r="153" spans="1:12" ht="24.75" customHeight="1">
      <c r="A153" s="345"/>
      <c r="B153" s="304" t="s">
        <v>813</v>
      </c>
      <c r="C153" s="305" t="s">
        <v>814</v>
      </c>
      <c r="D153" s="323" t="s">
        <v>828</v>
      </c>
      <c r="E153" s="328">
        <v>2000</v>
      </c>
      <c r="F153" s="328">
        <v>2000</v>
      </c>
      <c r="G153" s="352">
        <v>15</v>
      </c>
      <c r="H153" s="352">
        <v>15</v>
      </c>
      <c r="I153" s="327">
        <v>300000</v>
      </c>
      <c r="J153" s="327">
        <v>300000</v>
      </c>
      <c r="K153" s="327">
        <v>0</v>
      </c>
      <c r="L153" s="330">
        <v>0</v>
      </c>
    </row>
    <row r="154" spans="1:12" ht="24.75" customHeight="1">
      <c r="A154" s="345">
        <v>75</v>
      </c>
      <c r="B154" s="316" t="s">
        <v>992</v>
      </c>
      <c r="C154" s="305"/>
      <c r="D154" s="323"/>
      <c r="E154" s="328"/>
      <c r="F154" s="328"/>
      <c r="G154" s="352"/>
      <c r="H154" s="352"/>
      <c r="I154" s="327"/>
      <c r="J154" s="327"/>
      <c r="K154" s="368"/>
      <c r="L154" s="368"/>
    </row>
    <row r="155" spans="1:12" ht="24.75" customHeight="1">
      <c r="A155" s="345"/>
      <c r="B155" s="304" t="s">
        <v>420</v>
      </c>
      <c r="C155" s="305" t="s">
        <v>815</v>
      </c>
      <c r="D155" s="323" t="s">
        <v>882</v>
      </c>
      <c r="E155" s="328">
        <v>30000</v>
      </c>
      <c r="F155" s="328">
        <v>30000</v>
      </c>
      <c r="G155" s="352">
        <v>6.67</v>
      </c>
      <c r="H155" s="352">
        <v>6.67</v>
      </c>
      <c r="I155" s="327">
        <v>2000000</v>
      </c>
      <c r="J155" s="327">
        <v>2000000</v>
      </c>
      <c r="K155" s="327">
        <v>300000</v>
      </c>
      <c r="L155" s="330">
        <v>373408</v>
      </c>
    </row>
    <row r="156" spans="1:12" ht="24.75" customHeight="1">
      <c r="A156" s="345">
        <v>76</v>
      </c>
      <c r="B156" s="316" t="s">
        <v>993</v>
      </c>
      <c r="C156" s="305" t="s">
        <v>816</v>
      </c>
      <c r="D156" s="323"/>
      <c r="E156" s="328"/>
      <c r="F156" s="328"/>
      <c r="G156" s="352"/>
      <c r="H156" s="352"/>
      <c r="I156" s="327"/>
      <c r="J156" s="327"/>
      <c r="K156" s="368"/>
      <c r="L156" s="368"/>
    </row>
    <row r="157" spans="1:12" ht="24.75" customHeight="1">
      <c r="A157" s="345"/>
      <c r="B157" s="304" t="s">
        <v>817</v>
      </c>
      <c r="C157" s="305" t="s">
        <v>440</v>
      </c>
      <c r="D157" s="323" t="s">
        <v>773</v>
      </c>
      <c r="E157" s="328">
        <v>5000</v>
      </c>
      <c r="F157" s="328">
        <v>5000</v>
      </c>
      <c r="G157" s="352">
        <v>19.99</v>
      </c>
      <c r="H157" s="352">
        <v>19.99</v>
      </c>
      <c r="I157" s="327">
        <v>999500</v>
      </c>
      <c r="J157" s="327">
        <v>999500</v>
      </c>
      <c r="K157" s="327">
        <v>2398800</v>
      </c>
      <c r="L157" s="330">
        <v>2398800</v>
      </c>
    </row>
    <row r="158" spans="1:12" ht="24.75" customHeight="1">
      <c r="A158" s="345">
        <v>77</v>
      </c>
      <c r="B158" s="316" t="s">
        <v>994</v>
      </c>
      <c r="C158" s="305"/>
      <c r="D158" s="323"/>
      <c r="E158" s="328"/>
      <c r="F158" s="328"/>
      <c r="G158" s="352"/>
      <c r="H158" s="352"/>
      <c r="I158" s="327"/>
      <c r="J158" s="327"/>
      <c r="K158" s="368"/>
      <c r="L158" s="368"/>
    </row>
    <row r="159" spans="1:12" ht="24.75" customHeight="1">
      <c r="A159" s="345"/>
      <c r="B159" s="304" t="s">
        <v>830</v>
      </c>
      <c r="C159" s="305" t="s">
        <v>1036</v>
      </c>
      <c r="D159" s="323" t="s">
        <v>929</v>
      </c>
      <c r="E159" s="328">
        <v>350000</v>
      </c>
      <c r="F159" s="328">
        <v>350000</v>
      </c>
      <c r="G159" s="352">
        <v>2</v>
      </c>
      <c r="H159" s="352">
        <v>2</v>
      </c>
      <c r="I159" s="327">
        <v>7000000</v>
      </c>
      <c r="J159" s="327">
        <v>7000000</v>
      </c>
      <c r="K159" s="327">
        <v>0</v>
      </c>
      <c r="L159" s="330">
        <v>0</v>
      </c>
    </row>
    <row r="160" spans="1:12" ht="24.75" customHeight="1">
      <c r="A160" s="345">
        <v>78</v>
      </c>
      <c r="B160" s="316" t="s">
        <v>995</v>
      </c>
      <c r="C160" s="305" t="s">
        <v>1036</v>
      </c>
      <c r="D160" s="323" t="s">
        <v>929</v>
      </c>
      <c r="E160" s="328">
        <v>50000</v>
      </c>
      <c r="F160" s="328">
        <v>50000</v>
      </c>
      <c r="G160" s="352">
        <v>2</v>
      </c>
      <c r="H160" s="352">
        <v>2</v>
      </c>
      <c r="I160" s="327">
        <v>1000000</v>
      </c>
      <c r="J160" s="327">
        <v>1000000</v>
      </c>
      <c r="K160" s="327">
        <v>0</v>
      </c>
      <c r="L160" s="330">
        <v>0</v>
      </c>
    </row>
    <row r="161" spans="1:12" ht="24.75" customHeight="1">
      <c r="A161" s="345">
        <v>79</v>
      </c>
      <c r="B161" s="316" t="s">
        <v>996</v>
      </c>
      <c r="C161" s="317" t="s">
        <v>836</v>
      </c>
      <c r="D161" s="323" t="s">
        <v>824</v>
      </c>
      <c r="E161" s="346">
        <v>55000</v>
      </c>
      <c r="F161" s="346">
        <v>55000</v>
      </c>
      <c r="G161" s="352">
        <v>5.45</v>
      </c>
      <c r="H161" s="352">
        <v>5.45</v>
      </c>
      <c r="I161" s="327">
        <v>3000000</v>
      </c>
      <c r="J161" s="327">
        <v>3000000</v>
      </c>
      <c r="K161" s="327">
        <v>0</v>
      </c>
      <c r="L161" s="330">
        <v>150000</v>
      </c>
    </row>
    <row r="162" spans="1:12" ht="24.75" customHeight="1">
      <c r="A162" s="345">
        <v>80</v>
      </c>
      <c r="B162" s="316" t="s">
        <v>997</v>
      </c>
      <c r="C162" s="317" t="s">
        <v>837</v>
      </c>
      <c r="D162" s="323"/>
      <c r="E162" s="346"/>
      <c r="F162" s="346"/>
      <c r="G162" s="352"/>
      <c r="H162" s="352"/>
      <c r="I162" s="327"/>
      <c r="J162" s="327"/>
      <c r="K162" s="368"/>
      <c r="L162" s="368"/>
    </row>
    <row r="163" spans="1:12" ht="24.75" customHeight="1">
      <c r="A163" s="345"/>
      <c r="B163" s="304" t="s">
        <v>420</v>
      </c>
      <c r="C163" s="317" t="s">
        <v>838</v>
      </c>
      <c r="D163" s="323" t="s">
        <v>824</v>
      </c>
      <c r="E163" s="346">
        <v>44800</v>
      </c>
      <c r="F163" s="346">
        <v>56000</v>
      </c>
      <c r="G163" s="352">
        <v>7.14</v>
      </c>
      <c r="H163" s="352">
        <v>7.14</v>
      </c>
      <c r="I163" s="327">
        <v>3200000</v>
      </c>
      <c r="J163" s="327">
        <v>4000000</v>
      </c>
      <c r="K163" s="327">
        <v>0</v>
      </c>
      <c r="L163" s="330">
        <v>0</v>
      </c>
    </row>
    <row r="164" spans="1:12" ht="24.75" customHeight="1">
      <c r="A164" s="345">
        <v>81</v>
      </c>
      <c r="B164" s="316" t="s">
        <v>998</v>
      </c>
      <c r="C164" s="332" t="s">
        <v>774</v>
      </c>
      <c r="D164" s="323"/>
      <c r="E164" s="346"/>
      <c r="F164" s="346"/>
      <c r="G164" s="352"/>
      <c r="H164" s="352"/>
      <c r="I164" s="327"/>
      <c r="J164" s="327"/>
      <c r="K164" s="368"/>
      <c r="L164" s="368"/>
    </row>
    <row r="165" spans="1:12" ht="24.75" customHeight="1">
      <c r="A165" s="345"/>
      <c r="B165" s="304" t="s">
        <v>764</v>
      </c>
      <c r="C165" s="332" t="s">
        <v>831</v>
      </c>
      <c r="D165" s="323" t="s">
        <v>824</v>
      </c>
      <c r="E165" s="346">
        <v>20000</v>
      </c>
      <c r="F165" s="346">
        <v>20000</v>
      </c>
      <c r="G165" s="352">
        <v>15</v>
      </c>
      <c r="H165" s="352">
        <v>15</v>
      </c>
      <c r="I165" s="327">
        <v>8427000</v>
      </c>
      <c r="J165" s="327">
        <v>8427000</v>
      </c>
      <c r="K165" s="327">
        <v>1500000</v>
      </c>
      <c r="L165" s="330">
        <v>1350000</v>
      </c>
    </row>
    <row r="166" spans="1:12" ht="24.75" customHeight="1">
      <c r="A166" s="345">
        <v>82</v>
      </c>
      <c r="B166" s="318" t="s">
        <v>999</v>
      </c>
      <c r="C166" s="332" t="s">
        <v>775</v>
      </c>
      <c r="D166" s="323" t="s">
        <v>929</v>
      </c>
      <c r="E166" s="346">
        <v>100000</v>
      </c>
      <c r="F166" s="346">
        <v>100000</v>
      </c>
      <c r="G166" s="352">
        <v>3.5</v>
      </c>
      <c r="H166" s="352">
        <v>3.5</v>
      </c>
      <c r="I166" s="327">
        <v>3500000</v>
      </c>
      <c r="J166" s="327">
        <v>3500000</v>
      </c>
      <c r="K166" s="327">
        <v>0</v>
      </c>
      <c r="L166" s="330">
        <v>105000</v>
      </c>
    </row>
    <row r="167" spans="1:12" ht="24.75" customHeight="1">
      <c r="A167" s="345">
        <v>83</v>
      </c>
      <c r="B167" s="318" t="s">
        <v>1000</v>
      </c>
      <c r="E167" s="346"/>
      <c r="F167" s="346"/>
      <c r="G167" s="352"/>
      <c r="H167" s="352"/>
      <c r="I167" s="327"/>
      <c r="J167" s="327"/>
      <c r="K167" s="330"/>
      <c r="L167" s="330"/>
    </row>
    <row r="168" spans="1:12" ht="24.75" customHeight="1">
      <c r="A168" s="345"/>
      <c r="B168" s="318" t="s">
        <v>520</v>
      </c>
      <c r="C168" s="332" t="s">
        <v>397</v>
      </c>
      <c r="D168" s="323" t="s">
        <v>826</v>
      </c>
      <c r="E168" s="346">
        <v>100000</v>
      </c>
      <c r="F168" s="346">
        <v>100000</v>
      </c>
      <c r="G168" s="352">
        <v>3.5</v>
      </c>
      <c r="H168" s="352">
        <v>3.5</v>
      </c>
      <c r="I168" s="327">
        <v>3500000</v>
      </c>
      <c r="J168" s="327">
        <v>3500000</v>
      </c>
      <c r="K168" s="327">
        <v>0</v>
      </c>
      <c r="L168" s="330">
        <v>0</v>
      </c>
    </row>
    <row r="169" spans="1:12" s="295" customFormat="1" ht="24.75" customHeight="1">
      <c r="A169" s="303">
        <v>84</v>
      </c>
      <c r="B169" s="316" t="s">
        <v>1001</v>
      </c>
      <c r="C169" s="317" t="s">
        <v>465</v>
      </c>
      <c r="D169" s="323" t="s">
        <v>825</v>
      </c>
      <c r="E169" s="346">
        <v>100000</v>
      </c>
      <c r="F169" s="346">
        <v>100000</v>
      </c>
      <c r="G169" s="307">
        <v>15</v>
      </c>
      <c r="H169" s="307">
        <v>15</v>
      </c>
      <c r="I169" s="308">
        <v>15000000</v>
      </c>
      <c r="J169" s="308">
        <v>15000000</v>
      </c>
      <c r="K169" s="327">
        <v>0</v>
      </c>
      <c r="L169" s="330">
        <v>0</v>
      </c>
    </row>
    <row r="170" spans="1:12" s="295" customFormat="1" ht="24.75" customHeight="1">
      <c r="A170" s="303">
        <v>85</v>
      </c>
      <c r="B170" s="316" t="s">
        <v>1002</v>
      </c>
      <c r="C170" s="317" t="s">
        <v>606</v>
      </c>
      <c r="D170" s="323" t="s">
        <v>879</v>
      </c>
      <c r="E170" s="346">
        <v>100000</v>
      </c>
      <c r="F170" s="346">
        <v>100000</v>
      </c>
      <c r="G170" s="307">
        <v>9</v>
      </c>
      <c r="H170" s="307">
        <v>9</v>
      </c>
      <c r="I170" s="308">
        <v>9000000</v>
      </c>
      <c r="J170" s="308">
        <v>9000000</v>
      </c>
      <c r="K170" s="327">
        <v>0</v>
      </c>
      <c r="L170" s="330">
        <v>0</v>
      </c>
    </row>
    <row r="171" spans="1:12" ht="24.75" customHeight="1">
      <c r="A171" s="345"/>
      <c r="B171" s="304"/>
      <c r="C171" s="305"/>
      <c r="D171" s="323"/>
      <c r="E171" s="328"/>
      <c r="F171" s="328"/>
      <c r="G171" s="352"/>
      <c r="H171" s="352"/>
      <c r="I171" s="352"/>
      <c r="J171" s="352"/>
      <c r="K171" s="369"/>
      <c r="L171" s="324"/>
    </row>
    <row r="172" spans="1:12" ht="24.75" customHeight="1">
      <c r="A172" s="345"/>
      <c r="B172" s="304"/>
      <c r="C172" s="305"/>
      <c r="D172" s="323"/>
      <c r="E172" s="328"/>
      <c r="F172" s="328"/>
      <c r="G172" s="352"/>
      <c r="H172" s="352"/>
      <c r="I172" s="352"/>
      <c r="J172" s="352"/>
      <c r="K172" s="369"/>
      <c r="L172" s="324"/>
    </row>
    <row r="173" spans="1:12" ht="24.75" customHeight="1">
      <c r="A173" s="345"/>
      <c r="B173" s="304"/>
      <c r="C173" s="305"/>
      <c r="D173" s="323"/>
      <c r="E173" s="328"/>
      <c r="F173" s="328"/>
      <c r="G173" s="352"/>
      <c r="H173" s="352"/>
      <c r="I173" s="352"/>
      <c r="J173" s="352"/>
      <c r="K173" s="369"/>
      <c r="L173" s="324"/>
    </row>
    <row r="174" spans="1:12" ht="24.75" customHeight="1">
      <c r="A174" s="345"/>
      <c r="B174" s="304"/>
      <c r="C174" s="305"/>
      <c r="D174" s="323"/>
      <c r="E174" s="328"/>
      <c r="F174" s="328"/>
      <c r="G174" s="352"/>
      <c r="H174" s="352"/>
      <c r="I174" s="352"/>
      <c r="J174" s="352"/>
      <c r="K174" s="369"/>
      <c r="L174" s="324"/>
    </row>
    <row r="175" spans="1:12" s="694" customFormat="1" ht="24.75" customHeight="1">
      <c r="A175" s="692" t="s">
        <v>115</v>
      </c>
      <c r="B175" s="693"/>
      <c r="C175" s="693"/>
      <c r="D175" s="693"/>
      <c r="E175" s="693"/>
      <c r="F175" s="693"/>
      <c r="G175" s="693"/>
      <c r="H175" s="693"/>
      <c r="I175" s="693"/>
      <c r="J175" s="693"/>
      <c r="K175" s="693"/>
      <c r="L175" s="693"/>
    </row>
    <row r="176" spans="1:12" s="694" customFormat="1" ht="24.75" customHeight="1">
      <c r="A176" s="693"/>
      <c r="B176" s="693"/>
      <c r="C176" s="693"/>
      <c r="D176" s="693"/>
      <c r="E176" s="693"/>
      <c r="F176" s="693"/>
      <c r="G176" s="693"/>
      <c r="H176" s="693"/>
      <c r="I176" s="693"/>
      <c r="J176" s="693"/>
      <c r="K176" s="693"/>
      <c r="L176" s="693"/>
    </row>
    <row r="177" spans="1:12" ht="24.75" customHeight="1">
      <c r="A177" s="487" t="s">
        <v>326</v>
      </c>
      <c r="B177" s="487"/>
      <c r="C177" s="487"/>
      <c r="D177" s="487"/>
      <c r="E177" s="487"/>
      <c r="F177" s="487"/>
      <c r="G177" s="487"/>
      <c r="H177" s="487"/>
      <c r="I177" s="487"/>
      <c r="J177" s="487"/>
      <c r="K177" s="487"/>
      <c r="L177" s="487"/>
    </row>
    <row r="178" spans="1:12" ht="24.75" customHeight="1">
      <c r="A178" s="488"/>
      <c r="B178" s="488"/>
      <c r="C178" s="488"/>
      <c r="D178" s="488"/>
      <c r="E178" s="488"/>
      <c r="F178" s="488"/>
      <c r="G178" s="488"/>
      <c r="H178" s="488"/>
      <c r="I178" s="488"/>
      <c r="J178" s="488"/>
      <c r="K178" s="488"/>
      <c r="L178" s="488"/>
    </row>
    <row r="179" spans="1:12" ht="24.75" customHeight="1">
      <c r="A179" s="301" t="s">
        <v>1065</v>
      </c>
      <c r="B179" s="341"/>
      <c r="C179" s="353"/>
      <c r="D179" s="353"/>
      <c r="E179" s="341"/>
      <c r="F179" s="341"/>
      <c r="G179" s="342"/>
      <c r="H179" s="342"/>
      <c r="I179" s="342"/>
      <c r="J179" s="342"/>
      <c r="K179" s="341"/>
      <c r="L179" s="341"/>
    </row>
    <row r="180" spans="1:12" s="340" customFormat="1" ht="24.75" customHeight="1">
      <c r="A180" s="343" t="s">
        <v>870</v>
      </c>
      <c r="B180" s="343" t="s">
        <v>930</v>
      </c>
      <c r="C180" s="343" t="s">
        <v>888</v>
      </c>
      <c r="D180" s="343" t="s">
        <v>867</v>
      </c>
      <c r="E180" s="752" t="s">
        <v>871</v>
      </c>
      <c r="F180" s="752"/>
      <c r="G180" s="753" t="s">
        <v>931</v>
      </c>
      <c r="H180" s="753"/>
      <c r="I180" s="753" t="s">
        <v>872</v>
      </c>
      <c r="J180" s="753"/>
      <c r="K180" s="754" t="s">
        <v>873</v>
      </c>
      <c r="L180" s="754"/>
    </row>
    <row r="181" spans="1:12" s="340" customFormat="1" ht="24.75" customHeight="1">
      <c r="A181" s="343" t="s">
        <v>932</v>
      </c>
      <c r="C181" s="343" t="s">
        <v>933</v>
      </c>
      <c r="D181" s="343" t="s">
        <v>868</v>
      </c>
      <c r="E181" s="755" t="s">
        <v>874</v>
      </c>
      <c r="F181" s="755"/>
      <c r="G181" s="756" t="s">
        <v>934</v>
      </c>
      <c r="H181" s="756"/>
      <c r="I181" s="757" t="s">
        <v>875</v>
      </c>
      <c r="J181" s="757"/>
      <c r="K181" s="757" t="s">
        <v>875</v>
      </c>
      <c r="L181" s="757"/>
    </row>
    <row r="182" spans="1:12" s="340" customFormat="1" ht="24.75" customHeight="1">
      <c r="A182" s="343"/>
      <c r="C182" s="343"/>
      <c r="D182" s="343"/>
      <c r="E182" s="686" t="s">
        <v>1</v>
      </c>
      <c r="F182" s="300" t="s">
        <v>582</v>
      </c>
      <c r="G182" s="686" t="s">
        <v>1</v>
      </c>
      <c r="H182" s="300" t="s">
        <v>582</v>
      </c>
      <c r="I182" s="686" t="s">
        <v>1</v>
      </c>
      <c r="J182" s="300" t="s">
        <v>582</v>
      </c>
      <c r="K182" s="686" t="s">
        <v>1</v>
      </c>
      <c r="L182" s="300" t="s">
        <v>582</v>
      </c>
    </row>
    <row r="183" spans="1:12" s="340" customFormat="1" ht="24.75" customHeight="1">
      <c r="A183" s="301"/>
      <c r="B183" s="301"/>
      <c r="C183" s="302"/>
      <c r="D183" s="302"/>
      <c r="E183" s="344" t="s">
        <v>216</v>
      </c>
      <c r="F183" s="344" t="s">
        <v>1049</v>
      </c>
      <c r="G183" s="344" t="s">
        <v>216</v>
      </c>
      <c r="H183" s="344" t="s">
        <v>1049</v>
      </c>
      <c r="I183" s="344" t="s">
        <v>216</v>
      </c>
      <c r="J183" s="344" t="s">
        <v>1049</v>
      </c>
      <c r="K183" s="344" t="s">
        <v>216</v>
      </c>
      <c r="L183" s="344" t="s">
        <v>1049</v>
      </c>
    </row>
    <row r="184" spans="1:12" s="295" customFormat="1" ht="24.75" customHeight="1">
      <c r="A184" s="303">
        <v>86</v>
      </c>
      <c r="B184" s="316" t="s">
        <v>1003</v>
      </c>
      <c r="C184" s="317" t="s">
        <v>798</v>
      </c>
      <c r="D184" s="323" t="s">
        <v>877</v>
      </c>
      <c r="E184" s="346">
        <v>10000</v>
      </c>
      <c r="F184" s="346">
        <v>10000</v>
      </c>
      <c r="G184" s="307">
        <v>10</v>
      </c>
      <c r="H184" s="307">
        <v>10</v>
      </c>
      <c r="I184" s="308">
        <v>1000000</v>
      </c>
      <c r="J184" s="308">
        <v>1000000</v>
      </c>
      <c r="K184" s="327">
        <v>400000</v>
      </c>
      <c r="L184" s="330">
        <v>0</v>
      </c>
    </row>
    <row r="185" spans="1:12" s="295" customFormat="1" ht="24.75" customHeight="1">
      <c r="A185" s="303">
        <v>87</v>
      </c>
      <c r="B185" s="316" t="s">
        <v>390</v>
      </c>
      <c r="C185" s="332" t="s">
        <v>839</v>
      </c>
      <c r="D185" s="323" t="s">
        <v>879</v>
      </c>
      <c r="E185" s="370" t="s">
        <v>466</v>
      </c>
      <c r="F185" s="370" t="s">
        <v>466</v>
      </c>
      <c r="G185" s="307">
        <v>18.33</v>
      </c>
      <c r="H185" s="307">
        <v>18.33</v>
      </c>
      <c r="I185" s="308">
        <v>1997600</v>
      </c>
      <c r="J185" s="308">
        <v>1997600</v>
      </c>
      <c r="K185" s="327">
        <v>0</v>
      </c>
      <c r="L185" s="330">
        <v>0</v>
      </c>
    </row>
    <row r="186" spans="1:12" s="295" customFormat="1" ht="24.75" customHeight="1">
      <c r="A186" s="303">
        <v>88</v>
      </c>
      <c r="B186" s="316" t="s">
        <v>1004</v>
      </c>
      <c r="C186" s="332" t="s">
        <v>618</v>
      </c>
      <c r="D186" s="305"/>
      <c r="E186" s="346"/>
      <c r="F186" s="346"/>
      <c r="G186" s="307"/>
      <c r="H186" s="307"/>
      <c r="I186" s="308"/>
      <c r="J186" s="308"/>
      <c r="K186" s="308"/>
      <c r="L186" s="308"/>
    </row>
    <row r="187" spans="1:12" s="295" customFormat="1" ht="24.75" customHeight="1">
      <c r="A187" s="303"/>
      <c r="B187" s="316"/>
      <c r="C187" s="332" t="s">
        <v>617</v>
      </c>
      <c r="D187" s="305" t="s">
        <v>619</v>
      </c>
      <c r="E187" s="346">
        <v>39900</v>
      </c>
      <c r="F187" s="346">
        <v>39900</v>
      </c>
      <c r="G187" s="307">
        <v>12.53</v>
      </c>
      <c r="H187" s="307">
        <v>12.53</v>
      </c>
      <c r="I187" s="308">
        <v>5000000</v>
      </c>
      <c r="J187" s="308">
        <v>5000000</v>
      </c>
      <c r="K187" s="327">
        <v>0</v>
      </c>
      <c r="L187" s="330">
        <v>0</v>
      </c>
    </row>
    <row r="188" spans="1:12" s="295" customFormat="1" ht="24.75" customHeight="1">
      <c r="A188" s="303">
        <v>89</v>
      </c>
      <c r="B188" s="316" t="s">
        <v>1005</v>
      </c>
      <c r="C188" s="317" t="s">
        <v>808</v>
      </c>
      <c r="D188" s="305" t="s">
        <v>771</v>
      </c>
      <c r="E188" s="346">
        <v>20000</v>
      </c>
      <c r="F188" s="346">
        <v>20000</v>
      </c>
      <c r="G188" s="307">
        <v>10</v>
      </c>
      <c r="H188" s="307">
        <v>10</v>
      </c>
      <c r="I188" s="308">
        <v>2000000</v>
      </c>
      <c r="J188" s="308">
        <v>2000000</v>
      </c>
      <c r="K188" s="327">
        <v>0</v>
      </c>
      <c r="L188" s="330">
        <v>0</v>
      </c>
    </row>
    <row r="189" spans="1:12" s="295" customFormat="1" ht="24.75" customHeight="1">
      <c r="A189" s="303">
        <v>90</v>
      </c>
      <c r="B189" s="316" t="s">
        <v>1006</v>
      </c>
      <c r="C189" s="317"/>
      <c r="D189" s="305"/>
      <c r="E189" s="346"/>
      <c r="F189" s="346"/>
      <c r="G189" s="307"/>
      <c r="H189" s="307"/>
      <c r="I189" s="308"/>
      <c r="J189" s="308"/>
      <c r="K189" s="305"/>
      <c r="L189" s="305"/>
    </row>
    <row r="190" spans="1:12" s="295" customFormat="1" ht="24.75" customHeight="1">
      <c r="A190" s="303"/>
      <c r="B190" s="316" t="s">
        <v>730</v>
      </c>
      <c r="C190" s="317" t="s">
        <v>607</v>
      </c>
      <c r="D190" s="305" t="s">
        <v>882</v>
      </c>
      <c r="E190" s="346">
        <v>1600000</v>
      </c>
      <c r="F190" s="346">
        <v>1600000</v>
      </c>
      <c r="G190" s="307">
        <v>5.75</v>
      </c>
      <c r="H190" s="307">
        <v>5.75</v>
      </c>
      <c r="I190" s="308">
        <v>92009900</v>
      </c>
      <c r="J190" s="308">
        <v>92009900</v>
      </c>
      <c r="K190" s="327">
        <v>0</v>
      </c>
      <c r="L190" s="330">
        <v>0</v>
      </c>
    </row>
    <row r="191" spans="1:12" s="295" customFormat="1" ht="24.75" customHeight="1">
      <c r="A191" s="303">
        <v>91</v>
      </c>
      <c r="B191" s="316" t="s">
        <v>1007</v>
      </c>
      <c r="C191" s="317" t="s">
        <v>488</v>
      </c>
      <c r="D191" s="323" t="s">
        <v>829</v>
      </c>
      <c r="E191" s="346">
        <v>200000</v>
      </c>
      <c r="F191" s="346">
        <v>200000</v>
      </c>
      <c r="G191" s="307">
        <v>15</v>
      </c>
      <c r="H191" s="307">
        <v>15</v>
      </c>
      <c r="I191" s="308">
        <v>30000000</v>
      </c>
      <c r="J191" s="308">
        <v>30000000</v>
      </c>
      <c r="K191" s="327">
        <v>0</v>
      </c>
      <c r="L191" s="330">
        <v>0</v>
      </c>
    </row>
    <row r="192" spans="1:12" ht="24.75" customHeight="1">
      <c r="A192" s="303">
        <v>92</v>
      </c>
      <c r="B192" s="316" t="s">
        <v>389</v>
      </c>
      <c r="C192" s="317"/>
      <c r="D192" s="323"/>
      <c r="E192" s="346"/>
      <c r="F192" s="346"/>
      <c r="G192" s="307"/>
      <c r="H192" s="307"/>
      <c r="I192" s="308"/>
      <c r="J192" s="308"/>
      <c r="K192" s="330"/>
      <c r="L192" s="330"/>
    </row>
    <row r="193" spans="1:12" ht="24.75" customHeight="1">
      <c r="A193" s="303"/>
      <c r="B193" s="316" t="s">
        <v>648</v>
      </c>
      <c r="C193" s="317" t="s">
        <v>649</v>
      </c>
      <c r="D193" s="323" t="s">
        <v>879</v>
      </c>
      <c r="E193" s="370" t="s">
        <v>650</v>
      </c>
      <c r="F193" s="370" t="s">
        <v>650</v>
      </c>
      <c r="G193" s="307">
        <v>3.75</v>
      </c>
      <c r="H193" s="307">
        <v>3.75</v>
      </c>
      <c r="I193" s="308">
        <v>7655579.46</v>
      </c>
      <c r="J193" s="308">
        <v>7655579.46</v>
      </c>
      <c r="K193" s="327">
        <v>0</v>
      </c>
      <c r="L193" s="330">
        <v>0</v>
      </c>
    </row>
    <row r="194" spans="1:12" ht="24.75" customHeight="1">
      <c r="A194" s="303">
        <v>93</v>
      </c>
      <c r="B194" s="316" t="s">
        <v>1008</v>
      </c>
      <c r="C194" s="317" t="s">
        <v>651</v>
      </c>
      <c r="D194" s="323" t="s">
        <v>824</v>
      </c>
      <c r="E194" s="346">
        <v>837000</v>
      </c>
      <c r="F194" s="346">
        <v>837000</v>
      </c>
      <c r="G194" s="307">
        <v>9</v>
      </c>
      <c r="H194" s="307">
        <v>9</v>
      </c>
      <c r="I194" s="308">
        <v>75330000</v>
      </c>
      <c r="J194" s="308">
        <v>75330000</v>
      </c>
      <c r="K194" s="327">
        <v>0</v>
      </c>
      <c r="L194" s="330">
        <v>0</v>
      </c>
    </row>
    <row r="195" spans="1:12" ht="24.75" customHeight="1">
      <c r="A195" s="303">
        <v>94</v>
      </c>
      <c r="B195" s="316" t="s">
        <v>1027</v>
      </c>
      <c r="C195" s="317" t="s">
        <v>775</v>
      </c>
      <c r="D195" s="323" t="s">
        <v>929</v>
      </c>
      <c r="E195" s="346">
        <v>100000</v>
      </c>
      <c r="F195" s="346">
        <v>100000</v>
      </c>
      <c r="G195" s="307">
        <v>9</v>
      </c>
      <c r="H195" s="307">
        <v>9</v>
      </c>
      <c r="I195" s="308">
        <v>9000000</v>
      </c>
      <c r="J195" s="308">
        <v>9000000</v>
      </c>
      <c r="K195" s="327">
        <v>0</v>
      </c>
      <c r="L195" s="330">
        <v>0</v>
      </c>
    </row>
    <row r="196" spans="1:12" ht="24.75" customHeight="1">
      <c r="A196" s="303">
        <v>95</v>
      </c>
      <c r="B196" s="316" t="s">
        <v>1037</v>
      </c>
      <c r="C196" s="317" t="s">
        <v>1038</v>
      </c>
      <c r="D196" s="323" t="s">
        <v>357</v>
      </c>
      <c r="E196" s="346">
        <v>60000</v>
      </c>
      <c r="F196" s="346">
        <v>60000</v>
      </c>
      <c r="G196" s="307">
        <v>7.5</v>
      </c>
      <c r="H196" s="307">
        <v>7.5</v>
      </c>
      <c r="I196" s="308">
        <v>4500000</v>
      </c>
      <c r="J196" s="308">
        <v>4500000</v>
      </c>
      <c r="K196" s="327">
        <v>0</v>
      </c>
      <c r="L196" s="330">
        <v>0</v>
      </c>
    </row>
    <row r="197" spans="1:12" ht="24.75" customHeight="1">
      <c r="A197" s="303">
        <v>96</v>
      </c>
      <c r="B197" s="316" t="s">
        <v>1039</v>
      </c>
      <c r="C197" s="317" t="s">
        <v>1040</v>
      </c>
      <c r="D197" s="323" t="s">
        <v>879</v>
      </c>
      <c r="E197" s="346">
        <v>36000</v>
      </c>
      <c r="F197" s="346">
        <v>36000</v>
      </c>
      <c r="G197" s="307">
        <v>18</v>
      </c>
      <c r="H197" s="307">
        <v>18</v>
      </c>
      <c r="I197" s="308">
        <v>7747488</v>
      </c>
      <c r="J197" s="308">
        <v>7747488</v>
      </c>
      <c r="K197" s="327">
        <v>0</v>
      </c>
      <c r="L197" s="330">
        <v>64800</v>
      </c>
    </row>
    <row r="198" spans="1:12" ht="24.75" customHeight="1">
      <c r="A198" s="303">
        <v>97</v>
      </c>
      <c r="B198" s="316" t="s">
        <v>1041</v>
      </c>
      <c r="C198" s="317" t="s">
        <v>1042</v>
      </c>
      <c r="D198" s="323"/>
      <c r="E198" s="346"/>
      <c r="F198" s="346"/>
      <c r="G198" s="307"/>
      <c r="H198" s="307"/>
      <c r="I198" s="308"/>
      <c r="J198" s="308"/>
      <c r="K198" s="330"/>
      <c r="L198" s="330"/>
    </row>
    <row r="199" spans="1:12" ht="24.75" customHeight="1">
      <c r="A199" s="303"/>
      <c r="B199" s="316" t="s">
        <v>1043</v>
      </c>
      <c r="C199" s="317" t="s">
        <v>800</v>
      </c>
      <c r="D199" s="323" t="s">
        <v>879</v>
      </c>
      <c r="E199" s="370" t="s">
        <v>1044</v>
      </c>
      <c r="F199" s="370" t="s">
        <v>1044</v>
      </c>
      <c r="G199" s="307">
        <v>10</v>
      </c>
      <c r="H199" s="307">
        <v>10</v>
      </c>
      <c r="I199" s="308">
        <v>32182363.55</v>
      </c>
      <c r="J199" s="308">
        <v>32182363.55</v>
      </c>
      <c r="K199" s="327">
        <v>0</v>
      </c>
      <c r="L199" s="330">
        <v>0</v>
      </c>
    </row>
    <row r="200" spans="1:12" ht="24.75" customHeight="1">
      <c r="A200" s="303">
        <v>98</v>
      </c>
      <c r="B200" s="316" t="s">
        <v>1066</v>
      </c>
      <c r="C200" s="317" t="s">
        <v>174</v>
      </c>
      <c r="D200" s="323" t="s">
        <v>194</v>
      </c>
      <c r="E200" s="346">
        <v>60000</v>
      </c>
      <c r="F200" s="346">
        <v>60000</v>
      </c>
      <c r="G200" s="307">
        <v>16.67</v>
      </c>
      <c r="H200" s="307">
        <v>16.67</v>
      </c>
      <c r="I200" s="308">
        <v>10000000</v>
      </c>
      <c r="J200" s="308">
        <v>10000000</v>
      </c>
      <c r="K200" s="327">
        <v>0</v>
      </c>
      <c r="L200" s="330">
        <v>0</v>
      </c>
    </row>
    <row r="201" spans="1:12" ht="24.75" customHeight="1">
      <c r="A201" s="303">
        <v>99</v>
      </c>
      <c r="B201" s="316" t="s">
        <v>173</v>
      </c>
      <c r="C201" s="317" t="s">
        <v>175</v>
      </c>
      <c r="D201" s="323" t="s">
        <v>879</v>
      </c>
      <c r="E201" s="370" t="s">
        <v>224</v>
      </c>
      <c r="F201" s="370" t="s">
        <v>224</v>
      </c>
      <c r="G201" s="307">
        <v>15</v>
      </c>
      <c r="H201" s="307">
        <v>15</v>
      </c>
      <c r="I201" s="308">
        <f>5860350+1350</f>
        <v>5861700</v>
      </c>
      <c r="J201" s="308">
        <f>5860350+1350</f>
        <v>5861700</v>
      </c>
      <c r="K201" s="327">
        <v>0</v>
      </c>
      <c r="L201" s="330">
        <v>0</v>
      </c>
    </row>
    <row r="202" spans="1:3" ht="24.75" customHeight="1">
      <c r="A202" s="303">
        <v>100</v>
      </c>
      <c r="B202" s="316" t="s">
        <v>1067</v>
      </c>
      <c r="C202" s="317" t="s">
        <v>840</v>
      </c>
    </row>
    <row r="203" spans="1:12" ht="24.75" customHeight="1">
      <c r="A203" s="303"/>
      <c r="B203" s="316"/>
      <c r="C203" s="317" t="s">
        <v>176</v>
      </c>
      <c r="D203" s="323" t="s">
        <v>879</v>
      </c>
      <c r="E203" s="370" t="s">
        <v>225</v>
      </c>
      <c r="F203" s="370" t="s">
        <v>225</v>
      </c>
      <c r="G203" s="307">
        <v>9</v>
      </c>
      <c r="H203" s="307">
        <v>9</v>
      </c>
      <c r="I203" s="308">
        <v>4658140</v>
      </c>
      <c r="J203" s="308">
        <v>4658140</v>
      </c>
      <c r="K203" s="327">
        <v>0</v>
      </c>
      <c r="L203" s="330">
        <v>0</v>
      </c>
    </row>
    <row r="204" spans="1:12" ht="24.75" customHeight="1">
      <c r="A204" s="303">
        <v>101</v>
      </c>
      <c r="B204" s="316" t="s">
        <v>217</v>
      </c>
      <c r="C204" s="317" t="s">
        <v>810</v>
      </c>
      <c r="D204" s="323"/>
      <c r="E204" s="370"/>
      <c r="F204" s="370"/>
      <c r="G204" s="307"/>
      <c r="H204" s="307"/>
      <c r="I204" s="330"/>
      <c r="J204" s="330"/>
      <c r="K204" s="330"/>
      <c r="L204" s="330"/>
    </row>
    <row r="205" spans="1:12" ht="24.75" customHeight="1">
      <c r="A205" s="303"/>
      <c r="B205" s="316"/>
      <c r="C205" s="317" t="s">
        <v>218</v>
      </c>
      <c r="D205" s="323" t="s">
        <v>219</v>
      </c>
      <c r="E205" s="370" t="s">
        <v>226</v>
      </c>
      <c r="F205" s="370" t="s">
        <v>226</v>
      </c>
      <c r="G205" s="307">
        <v>5</v>
      </c>
      <c r="H205" s="307">
        <v>5</v>
      </c>
      <c r="I205" s="330">
        <v>8151350</v>
      </c>
      <c r="J205" s="330">
        <v>8151350</v>
      </c>
      <c r="K205" s="327">
        <v>0</v>
      </c>
      <c r="L205" s="330">
        <v>0</v>
      </c>
    </row>
    <row r="206" spans="1:12" ht="24.75" customHeight="1">
      <c r="A206" s="303">
        <v>102</v>
      </c>
      <c r="B206" s="316" t="s">
        <v>220</v>
      </c>
      <c r="C206" s="317" t="s">
        <v>808</v>
      </c>
      <c r="D206" s="323" t="s">
        <v>877</v>
      </c>
      <c r="E206" s="370">
        <v>160000</v>
      </c>
      <c r="F206" s="370">
        <v>160000</v>
      </c>
      <c r="G206" s="307">
        <v>4</v>
      </c>
      <c r="H206" s="307">
        <v>4</v>
      </c>
      <c r="I206" s="330">
        <v>9200000</v>
      </c>
      <c r="J206" s="330">
        <v>9200000</v>
      </c>
      <c r="K206" s="327">
        <v>0</v>
      </c>
      <c r="L206" s="330">
        <v>0</v>
      </c>
    </row>
    <row r="207" spans="1:12" ht="24.75" customHeight="1">
      <c r="A207" s="303">
        <v>103</v>
      </c>
      <c r="B207" s="316" t="s">
        <v>221</v>
      </c>
      <c r="C207" s="317" t="s">
        <v>222</v>
      </c>
      <c r="D207" s="323" t="s">
        <v>877</v>
      </c>
      <c r="E207" s="370">
        <v>60000</v>
      </c>
      <c r="F207" s="370">
        <v>30000</v>
      </c>
      <c r="G207" s="307">
        <v>6</v>
      </c>
      <c r="H207" s="307">
        <v>6</v>
      </c>
      <c r="I207" s="330">
        <v>3600000</v>
      </c>
      <c r="J207" s="330">
        <v>1800000</v>
      </c>
      <c r="K207" s="327">
        <v>0</v>
      </c>
      <c r="L207" s="330">
        <v>0</v>
      </c>
    </row>
    <row r="208" spans="1:12" ht="24.75" customHeight="1">
      <c r="A208" s="303">
        <v>104</v>
      </c>
      <c r="B208" s="316" t="s">
        <v>223</v>
      </c>
      <c r="C208" s="317" t="s">
        <v>406</v>
      </c>
      <c r="D208" s="323" t="s">
        <v>879</v>
      </c>
      <c r="E208" s="370" t="s">
        <v>227</v>
      </c>
      <c r="F208" s="370" t="s">
        <v>227</v>
      </c>
      <c r="G208" s="307">
        <v>18</v>
      </c>
      <c r="H208" s="307">
        <v>18</v>
      </c>
      <c r="I208" s="330">
        <v>1781720</v>
      </c>
      <c r="J208" s="330">
        <v>1781720</v>
      </c>
      <c r="K208" s="327">
        <v>0</v>
      </c>
      <c r="L208" s="330">
        <v>0</v>
      </c>
    </row>
    <row r="209" spans="1:12" ht="24.75" customHeight="1">
      <c r="A209" s="303">
        <v>105</v>
      </c>
      <c r="B209" s="316" t="s">
        <v>358</v>
      </c>
      <c r="C209" s="317" t="s">
        <v>359</v>
      </c>
      <c r="D209" s="323" t="s">
        <v>771</v>
      </c>
      <c r="E209" s="370">
        <v>70000</v>
      </c>
      <c r="F209" s="370">
        <v>49229</v>
      </c>
      <c r="G209" s="307">
        <v>9</v>
      </c>
      <c r="H209" s="307">
        <v>0</v>
      </c>
      <c r="I209" s="330">
        <v>6300000</v>
      </c>
      <c r="J209" s="330">
        <v>0</v>
      </c>
      <c r="K209" s="330">
        <v>0</v>
      </c>
      <c r="L209" s="330">
        <v>0</v>
      </c>
    </row>
    <row r="210" spans="1:12" ht="24.75" customHeight="1">
      <c r="A210" s="323"/>
      <c r="B210" s="371" t="s">
        <v>652</v>
      </c>
      <c r="D210" s="323"/>
      <c r="E210" s="323"/>
      <c r="F210" s="323"/>
      <c r="I210" s="372">
        <f>SUM(I31:I209)</f>
        <v>1552314993.37</v>
      </c>
      <c r="J210" s="372">
        <f>SUM(J31:J209)</f>
        <v>1545014993.37</v>
      </c>
      <c r="K210" s="372">
        <f>SUM(K31:K209)</f>
        <v>117704698.97999999</v>
      </c>
      <c r="L210" s="372">
        <f>SUM(L31:L209)</f>
        <v>85756934.07000001</v>
      </c>
    </row>
    <row r="211" spans="2:12" ht="24.75" customHeight="1">
      <c r="B211" s="326" t="s">
        <v>443</v>
      </c>
      <c r="D211" s="323"/>
      <c r="E211" s="323"/>
      <c r="F211" s="323"/>
      <c r="I211" s="341">
        <v>-421433220.753</v>
      </c>
      <c r="J211" s="341">
        <v>-335612012.99999994</v>
      </c>
      <c r="K211" s="330" t="s">
        <v>861</v>
      </c>
      <c r="L211" s="330" t="s">
        <v>861</v>
      </c>
    </row>
    <row r="212" spans="2:12" ht="24.75" customHeight="1" thickBot="1">
      <c r="B212" s="293" t="s">
        <v>475</v>
      </c>
      <c r="D212" s="323"/>
      <c r="E212" s="323"/>
      <c r="F212" s="323"/>
      <c r="I212" s="350">
        <f>SUM(I210:I211)</f>
        <v>1130881772.6169999</v>
      </c>
      <c r="J212" s="350">
        <f>SUM(J210:J211)</f>
        <v>1209402980.37</v>
      </c>
      <c r="K212" s="350">
        <f>SUM(K210:K211)</f>
        <v>117704698.97999999</v>
      </c>
      <c r="L212" s="350">
        <f>SUM(L210:L211)</f>
        <v>85756934.07000001</v>
      </c>
    </row>
    <row r="213" spans="2:12" ht="24.75" customHeight="1" thickBot="1" thickTop="1">
      <c r="B213" s="373" t="s">
        <v>444</v>
      </c>
      <c r="E213" s="343"/>
      <c r="F213" s="343"/>
      <c r="I213" s="374">
        <f>+I29+I212</f>
        <v>4108228331.4969997</v>
      </c>
      <c r="J213" s="374">
        <f>+J29+J212</f>
        <v>4268831989.37</v>
      </c>
      <c r="K213" s="374">
        <f>+K29+K212</f>
        <v>202179372.83999997</v>
      </c>
      <c r="L213" s="374">
        <f>+L29+L212</f>
        <v>183738601.52</v>
      </c>
    </row>
    <row r="214" ht="24.75" customHeight="1" thickTop="1">
      <c r="C214" s="293" t="s">
        <v>925</v>
      </c>
    </row>
    <row r="215" spans="3:7" ht="24.75" customHeight="1">
      <c r="C215" s="293" t="s">
        <v>600</v>
      </c>
      <c r="G215" s="293" t="s">
        <v>926</v>
      </c>
    </row>
    <row r="216" spans="3:7" ht="24.75" customHeight="1">
      <c r="C216" s="293" t="s">
        <v>850</v>
      </c>
      <c r="G216" s="293" t="s">
        <v>928</v>
      </c>
    </row>
    <row r="217" spans="3:7" ht="24.75" customHeight="1">
      <c r="C217" s="293" t="s">
        <v>927</v>
      </c>
      <c r="G217" s="293" t="s">
        <v>822</v>
      </c>
    </row>
    <row r="218" ht="23.25">
      <c r="G218" s="46"/>
    </row>
    <row r="219" ht="23.25">
      <c r="G219" s="46"/>
    </row>
    <row r="220" spans="1:12" s="694" customFormat="1" ht="24.75" customHeight="1">
      <c r="A220" s="692" t="s">
        <v>115</v>
      </c>
      <c r="B220" s="693"/>
      <c r="C220" s="693"/>
      <c r="D220" s="693"/>
      <c r="E220" s="693"/>
      <c r="F220" s="693"/>
      <c r="G220" s="693"/>
      <c r="H220" s="693"/>
      <c r="I220" s="693"/>
      <c r="J220" s="693"/>
      <c r="K220" s="693"/>
      <c r="L220" s="693"/>
    </row>
    <row r="221" spans="1:12" s="694" customFormat="1" ht="24.75" customHeight="1">
      <c r="A221" s="693"/>
      <c r="B221" s="693"/>
      <c r="C221" s="693"/>
      <c r="D221" s="693"/>
      <c r="E221" s="693"/>
      <c r="F221" s="693"/>
      <c r="G221" s="693"/>
      <c r="H221" s="693"/>
      <c r="I221" s="693"/>
      <c r="J221" s="693"/>
      <c r="K221" s="693"/>
      <c r="L221" s="693"/>
    </row>
    <row r="222" ht="24.75" customHeight="1">
      <c r="A222" s="323"/>
    </row>
    <row r="223" ht="24.75" customHeight="1">
      <c r="A223" s="323"/>
    </row>
    <row r="224" ht="24.75" customHeight="1">
      <c r="A224" s="323"/>
    </row>
    <row r="225" ht="24.75" customHeight="1">
      <c r="A225" s="323"/>
    </row>
    <row r="226" ht="24.75" customHeight="1">
      <c r="A226" s="323"/>
    </row>
    <row r="227" ht="24.75" customHeight="1">
      <c r="A227" s="323"/>
    </row>
    <row r="228" ht="24.75" customHeight="1">
      <c r="A228" s="323"/>
    </row>
    <row r="229" ht="24.75" customHeight="1">
      <c r="A229" s="323"/>
    </row>
    <row r="230" ht="24.75" customHeight="1">
      <c r="A230" s="323"/>
    </row>
    <row r="231" ht="24.75" customHeight="1">
      <c r="A231" s="323"/>
    </row>
    <row r="232" ht="24.75" customHeight="1">
      <c r="A232" s="323"/>
    </row>
    <row r="233" ht="24.75" customHeight="1">
      <c r="A233" s="323"/>
    </row>
    <row r="234" ht="24.75" customHeight="1">
      <c r="A234" s="323"/>
    </row>
    <row r="235" ht="24.75" customHeight="1">
      <c r="A235" s="323"/>
    </row>
    <row r="236" ht="24.75" customHeight="1">
      <c r="A236" s="323"/>
    </row>
    <row r="237" ht="24.75" customHeight="1">
      <c r="A237" s="323"/>
    </row>
    <row r="238" ht="24.75" customHeight="1">
      <c r="A238" s="323"/>
    </row>
    <row r="239" ht="24.75" customHeight="1">
      <c r="A239" s="323"/>
    </row>
    <row r="240" ht="24.75" customHeight="1">
      <c r="A240" s="323"/>
    </row>
    <row r="241" ht="24.75" customHeight="1">
      <c r="A241" s="323"/>
    </row>
    <row r="242" ht="24.75" customHeight="1">
      <c r="A242" s="323"/>
    </row>
    <row r="243" ht="24.75" customHeight="1">
      <c r="A243" s="323"/>
    </row>
    <row r="244" ht="24.75" customHeight="1">
      <c r="A244" s="323"/>
    </row>
    <row r="245" ht="24.75" customHeight="1">
      <c r="A245" s="323"/>
    </row>
    <row r="246" ht="24.75" customHeight="1">
      <c r="A246" s="323"/>
    </row>
    <row r="247" ht="24.75" customHeight="1">
      <c r="A247" s="323"/>
    </row>
    <row r="248" ht="24.75" customHeight="1">
      <c r="A248" s="323"/>
    </row>
    <row r="249" ht="24.75" customHeight="1">
      <c r="A249" s="323"/>
    </row>
    <row r="250" ht="24.75" customHeight="1">
      <c r="A250" s="323"/>
    </row>
    <row r="251" ht="24.75" customHeight="1">
      <c r="A251" s="323"/>
    </row>
    <row r="252" ht="24.75" customHeight="1">
      <c r="A252" s="323"/>
    </row>
    <row r="253" ht="24.75" customHeight="1">
      <c r="A253" s="323"/>
    </row>
    <row r="254" ht="24.75" customHeight="1">
      <c r="A254" s="323"/>
    </row>
    <row r="255" ht="24.75" customHeight="1">
      <c r="A255" s="323"/>
    </row>
    <row r="256" ht="24.75" customHeight="1">
      <c r="A256" s="323"/>
    </row>
    <row r="257" ht="24.75" customHeight="1">
      <c r="A257" s="323"/>
    </row>
    <row r="258" ht="24.75" customHeight="1">
      <c r="A258" s="323"/>
    </row>
    <row r="259" ht="24.75" customHeight="1">
      <c r="A259" s="323"/>
    </row>
    <row r="260" ht="24.75" customHeight="1">
      <c r="A260" s="323"/>
    </row>
    <row r="261" ht="24.75" customHeight="1">
      <c r="A261" s="323"/>
    </row>
    <row r="262" ht="24.75" customHeight="1">
      <c r="A262" s="323"/>
    </row>
    <row r="263" ht="24.75" customHeight="1">
      <c r="A263" s="323"/>
    </row>
    <row r="264" ht="24.75" customHeight="1">
      <c r="A264" s="323"/>
    </row>
    <row r="265" ht="24.75" customHeight="1">
      <c r="A265" s="323"/>
    </row>
    <row r="266" ht="24.75" customHeight="1">
      <c r="A266" s="323"/>
    </row>
    <row r="267" ht="24.75" customHeight="1">
      <c r="A267" s="323"/>
    </row>
    <row r="268" ht="24.75" customHeight="1">
      <c r="A268" s="323"/>
    </row>
    <row r="269" ht="24.75" customHeight="1">
      <c r="A269" s="323"/>
    </row>
    <row r="270" ht="24.75" customHeight="1">
      <c r="A270" s="323"/>
    </row>
    <row r="271" ht="24.75" customHeight="1">
      <c r="A271" s="323"/>
    </row>
    <row r="272" ht="24.75" customHeight="1">
      <c r="A272" s="323"/>
    </row>
    <row r="273" ht="24.75" customHeight="1">
      <c r="A273" s="323"/>
    </row>
    <row r="274" ht="24.75" customHeight="1">
      <c r="A274" s="323"/>
    </row>
    <row r="275" ht="24.75" customHeight="1">
      <c r="A275" s="323"/>
    </row>
    <row r="276" ht="24.75" customHeight="1">
      <c r="A276" s="323"/>
    </row>
    <row r="277" ht="24.75" customHeight="1">
      <c r="A277" s="323"/>
    </row>
    <row r="278" ht="24.75" customHeight="1">
      <c r="A278" s="323"/>
    </row>
    <row r="279" ht="24.75" customHeight="1">
      <c r="A279" s="323"/>
    </row>
    <row r="280" ht="24.75" customHeight="1">
      <c r="A280" s="323"/>
    </row>
    <row r="281" ht="24.75" customHeight="1">
      <c r="A281" s="323"/>
    </row>
    <row r="282" ht="24.75" customHeight="1">
      <c r="A282" s="323"/>
    </row>
    <row r="283" ht="24.75" customHeight="1">
      <c r="A283" s="323"/>
    </row>
    <row r="284" ht="24.75" customHeight="1">
      <c r="A284" s="323"/>
    </row>
    <row r="285" ht="24.75" customHeight="1">
      <c r="A285" s="323"/>
    </row>
    <row r="286" ht="24.75" customHeight="1">
      <c r="A286" s="323"/>
    </row>
    <row r="287" ht="24.75" customHeight="1">
      <c r="A287" s="323"/>
    </row>
    <row r="288" ht="24.75" customHeight="1">
      <c r="A288" s="323"/>
    </row>
    <row r="289" ht="24.75" customHeight="1">
      <c r="A289" s="323"/>
    </row>
    <row r="290" ht="24.75" customHeight="1">
      <c r="A290" s="323"/>
    </row>
    <row r="291" ht="24.75" customHeight="1">
      <c r="A291" s="323"/>
    </row>
    <row r="292" ht="24.75" customHeight="1">
      <c r="A292" s="323"/>
    </row>
    <row r="293" ht="24.75" customHeight="1">
      <c r="A293" s="323"/>
    </row>
    <row r="294" ht="24.75" customHeight="1">
      <c r="A294" s="323"/>
    </row>
    <row r="295" ht="24.75" customHeight="1">
      <c r="A295" s="323"/>
    </row>
    <row r="296" ht="24.75" customHeight="1">
      <c r="A296" s="323"/>
    </row>
    <row r="297" ht="24.75" customHeight="1">
      <c r="A297" s="323"/>
    </row>
    <row r="298" ht="24.75" customHeight="1">
      <c r="A298" s="323"/>
    </row>
    <row r="299" ht="24.75" customHeight="1">
      <c r="A299" s="323"/>
    </row>
    <row r="300" ht="24.75" customHeight="1">
      <c r="A300" s="323"/>
    </row>
    <row r="301" ht="24.75" customHeight="1">
      <c r="A301" s="323"/>
    </row>
    <row r="302" ht="24.75" customHeight="1">
      <c r="A302" s="323"/>
    </row>
    <row r="303" ht="24.75" customHeight="1">
      <c r="A303" s="323"/>
    </row>
    <row r="304" ht="24.75" customHeight="1">
      <c r="A304" s="323"/>
    </row>
    <row r="305" ht="24.75" customHeight="1">
      <c r="A305" s="323"/>
    </row>
    <row r="306" ht="24.75" customHeight="1">
      <c r="A306" s="323"/>
    </row>
    <row r="307" ht="24.75" customHeight="1">
      <c r="A307" s="323"/>
    </row>
    <row r="308" ht="24.75" customHeight="1">
      <c r="A308" s="323"/>
    </row>
    <row r="309" ht="24.75" customHeight="1">
      <c r="A309" s="323"/>
    </row>
    <row r="310" ht="24.75" customHeight="1">
      <c r="A310" s="323"/>
    </row>
    <row r="311" ht="24.75" customHeight="1">
      <c r="A311" s="323"/>
    </row>
    <row r="312" ht="24.75" customHeight="1">
      <c r="A312" s="323"/>
    </row>
    <row r="313" ht="24.75" customHeight="1">
      <c r="A313" s="323"/>
    </row>
    <row r="314" ht="24.75" customHeight="1">
      <c r="A314" s="323"/>
    </row>
    <row r="315" ht="24.75" customHeight="1">
      <c r="A315" s="323"/>
    </row>
    <row r="316" ht="24.75" customHeight="1">
      <c r="A316" s="323"/>
    </row>
    <row r="317" ht="24.75" customHeight="1">
      <c r="A317" s="323"/>
    </row>
    <row r="318" ht="24.75" customHeight="1">
      <c r="A318" s="323"/>
    </row>
    <row r="319" ht="24.75" customHeight="1">
      <c r="A319" s="323"/>
    </row>
    <row r="320" ht="24.75" customHeight="1">
      <c r="A320" s="323"/>
    </row>
    <row r="321" ht="24.75" customHeight="1">
      <c r="A321" s="323"/>
    </row>
    <row r="322" ht="24.75" customHeight="1">
      <c r="A322" s="323"/>
    </row>
    <row r="323" ht="24.75" customHeight="1">
      <c r="A323" s="323"/>
    </row>
    <row r="324" ht="24.75" customHeight="1">
      <c r="A324" s="323"/>
    </row>
    <row r="325" ht="24.75" customHeight="1">
      <c r="A325" s="323"/>
    </row>
    <row r="326" ht="24.75" customHeight="1">
      <c r="A326" s="323"/>
    </row>
    <row r="327" ht="24.75" customHeight="1">
      <c r="A327" s="323"/>
    </row>
    <row r="328" ht="24.75" customHeight="1">
      <c r="A328" s="323"/>
    </row>
    <row r="329" ht="24.75" customHeight="1">
      <c r="A329" s="323"/>
    </row>
    <row r="330" ht="24.75" customHeight="1">
      <c r="A330" s="323"/>
    </row>
    <row r="331" ht="24.75" customHeight="1">
      <c r="A331" s="323"/>
    </row>
    <row r="332" ht="24.75" customHeight="1">
      <c r="A332" s="323"/>
    </row>
    <row r="333" ht="24.75" customHeight="1">
      <c r="A333" s="323"/>
    </row>
    <row r="334" ht="24.75" customHeight="1">
      <c r="A334" s="323"/>
    </row>
    <row r="335" ht="24.75" customHeight="1">
      <c r="A335" s="323"/>
    </row>
    <row r="336" ht="24.75" customHeight="1">
      <c r="A336" s="323"/>
    </row>
    <row r="337" ht="24.75" customHeight="1">
      <c r="A337" s="323"/>
    </row>
    <row r="338" ht="24.75" customHeight="1">
      <c r="A338" s="323"/>
    </row>
    <row r="339" ht="24.75" customHeight="1">
      <c r="A339" s="323"/>
    </row>
    <row r="340" ht="24.75" customHeight="1">
      <c r="A340" s="323"/>
    </row>
    <row r="341" ht="24.75" customHeight="1">
      <c r="A341" s="323"/>
    </row>
    <row r="342" ht="24.75" customHeight="1">
      <c r="A342" s="323"/>
    </row>
    <row r="343" ht="24.75" customHeight="1">
      <c r="A343" s="323"/>
    </row>
    <row r="344" ht="24.75" customHeight="1">
      <c r="A344" s="323"/>
    </row>
    <row r="345" ht="24.75" customHeight="1">
      <c r="A345" s="323"/>
    </row>
    <row r="346" ht="24.75" customHeight="1">
      <c r="A346" s="323"/>
    </row>
    <row r="347" ht="24.75" customHeight="1">
      <c r="A347" s="323"/>
    </row>
    <row r="348" ht="24.75" customHeight="1">
      <c r="A348" s="323"/>
    </row>
    <row r="349" ht="24.75" customHeight="1">
      <c r="A349" s="323"/>
    </row>
    <row r="350" ht="24.75" customHeight="1">
      <c r="A350" s="323"/>
    </row>
    <row r="351" ht="24.75" customHeight="1">
      <c r="A351" s="323"/>
    </row>
    <row r="352" ht="24.75" customHeight="1">
      <c r="A352" s="323"/>
    </row>
    <row r="353" ht="24.75" customHeight="1">
      <c r="A353" s="323"/>
    </row>
    <row r="354" ht="24.75" customHeight="1">
      <c r="A354" s="323"/>
    </row>
    <row r="355" ht="24.75" customHeight="1">
      <c r="A355" s="323"/>
    </row>
    <row r="356" ht="24.75" customHeight="1">
      <c r="A356" s="323"/>
    </row>
    <row r="357" ht="24.75" customHeight="1">
      <c r="A357" s="323"/>
    </row>
    <row r="358" ht="24.75" customHeight="1">
      <c r="A358" s="323"/>
    </row>
    <row r="359" ht="24.75" customHeight="1">
      <c r="A359" s="323"/>
    </row>
    <row r="360" ht="24.75" customHeight="1">
      <c r="A360" s="323"/>
    </row>
    <row r="361" ht="24.75" customHeight="1">
      <c r="A361" s="323"/>
    </row>
    <row r="362" ht="24.75" customHeight="1">
      <c r="A362" s="323"/>
    </row>
    <row r="363" ht="24.75" customHeight="1">
      <c r="A363" s="323"/>
    </row>
    <row r="364" ht="24.75" customHeight="1">
      <c r="A364" s="323"/>
    </row>
    <row r="365" ht="24.75" customHeight="1">
      <c r="A365" s="323"/>
    </row>
    <row r="366" ht="24.75" customHeight="1">
      <c r="A366" s="323"/>
    </row>
    <row r="367" ht="24.75" customHeight="1">
      <c r="A367" s="323"/>
    </row>
    <row r="368" ht="24.75" customHeight="1">
      <c r="A368" s="323"/>
    </row>
    <row r="369" ht="24.75" customHeight="1">
      <c r="A369" s="323"/>
    </row>
    <row r="370" ht="24.75" customHeight="1">
      <c r="A370" s="323"/>
    </row>
    <row r="371" ht="24.75" customHeight="1">
      <c r="A371" s="323"/>
    </row>
    <row r="372" ht="24.75" customHeight="1">
      <c r="A372" s="323"/>
    </row>
    <row r="373" ht="24.75" customHeight="1">
      <c r="A373" s="323"/>
    </row>
    <row r="374" ht="24.75" customHeight="1">
      <c r="A374" s="323"/>
    </row>
    <row r="375" ht="24.75" customHeight="1">
      <c r="A375" s="323"/>
    </row>
    <row r="376" ht="24.75" customHeight="1">
      <c r="A376" s="323"/>
    </row>
    <row r="377" ht="24.75" customHeight="1">
      <c r="A377" s="323"/>
    </row>
    <row r="378" ht="24.75" customHeight="1">
      <c r="A378" s="323"/>
    </row>
    <row r="379" ht="24.75" customHeight="1">
      <c r="A379" s="323"/>
    </row>
    <row r="380" ht="24.75" customHeight="1">
      <c r="A380" s="323"/>
    </row>
    <row r="381" ht="24.75" customHeight="1">
      <c r="A381" s="323"/>
    </row>
    <row r="382" ht="24.75" customHeight="1">
      <c r="A382" s="323"/>
    </row>
    <row r="383" ht="24.75" customHeight="1">
      <c r="A383" s="323"/>
    </row>
    <row r="384" ht="24.75" customHeight="1">
      <c r="A384" s="323"/>
    </row>
    <row r="385" ht="24.75" customHeight="1">
      <c r="A385" s="323"/>
    </row>
    <row r="386" ht="24.75" customHeight="1">
      <c r="A386" s="323"/>
    </row>
    <row r="387" ht="24.75" customHeight="1">
      <c r="A387" s="323"/>
    </row>
    <row r="388" ht="24.75" customHeight="1">
      <c r="A388" s="323"/>
    </row>
    <row r="389" ht="24.75" customHeight="1">
      <c r="A389" s="323"/>
    </row>
    <row r="390" ht="24.75" customHeight="1">
      <c r="A390" s="323"/>
    </row>
    <row r="391" ht="24.75" customHeight="1">
      <c r="A391" s="323"/>
    </row>
    <row r="392" ht="24.75" customHeight="1">
      <c r="A392" s="323"/>
    </row>
    <row r="393" ht="24.75" customHeight="1">
      <c r="A393" s="323"/>
    </row>
    <row r="394" ht="24.75" customHeight="1">
      <c r="A394" s="323"/>
    </row>
    <row r="395" ht="24.75" customHeight="1">
      <c r="A395" s="323"/>
    </row>
    <row r="396" ht="24.75" customHeight="1">
      <c r="A396" s="323"/>
    </row>
    <row r="397" ht="24.75" customHeight="1">
      <c r="A397" s="323"/>
    </row>
  </sheetData>
  <sheetProtection/>
  <mergeCells count="40">
    <mergeCell ref="E6:F6"/>
    <mergeCell ref="G6:H6"/>
    <mergeCell ref="I6:J6"/>
    <mergeCell ref="K6:L6"/>
    <mergeCell ref="E5:F5"/>
    <mergeCell ref="G5:H5"/>
    <mergeCell ref="I5:J5"/>
    <mergeCell ref="K5:L5"/>
    <mergeCell ref="E49:F49"/>
    <mergeCell ref="G49:H49"/>
    <mergeCell ref="I49:J49"/>
    <mergeCell ref="K49:L49"/>
    <mergeCell ref="E48:F48"/>
    <mergeCell ref="G48:H48"/>
    <mergeCell ref="I48:J48"/>
    <mergeCell ref="K48:L48"/>
    <mergeCell ref="E93:F93"/>
    <mergeCell ref="G93:H93"/>
    <mergeCell ref="I93:J93"/>
    <mergeCell ref="K93:L93"/>
    <mergeCell ref="E92:F92"/>
    <mergeCell ref="G92:H92"/>
    <mergeCell ref="I92:J92"/>
    <mergeCell ref="K92:L92"/>
    <mergeCell ref="E137:F137"/>
    <mergeCell ref="G137:H137"/>
    <mergeCell ref="I137:J137"/>
    <mergeCell ref="K137:L137"/>
    <mergeCell ref="E136:F136"/>
    <mergeCell ref="G136:H136"/>
    <mergeCell ref="I136:J136"/>
    <mergeCell ref="K136:L136"/>
    <mergeCell ref="E181:F181"/>
    <mergeCell ref="G181:H181"/>
    <mergeCell ref="I181:J181"/>
    <mergeCell ref="K181:L181"/>
    <mergeCell ref="E180:F180"/>
    <mergeCell ref="G180:H180"/>
    <mergeCell ref="I180:J180"/>
    <mergeCell ref="K180:L180"/>
  </mergeCells>
  <printOptions/>
  <pageMargins left="0.5511811023622047" right="0.1968503937007874" top="0.5905511811023623" bottom="0.1968503937007874" header="0.11811023622047245" footer="0.11811023622047245"/>
  <pageSetup horizontalDpi="600" verticalDpi="600" orientation="portrait" paperSize="9" scale="68" r:id="rId1"/>
  <rowBreaks count="4" manualBreakCount="4">
    <brk id="44" max="255" man="1"/>
    <brk id="88" max="11" man="1"/>
    <brk id="132" max="255" man="1"/>
    <brk id="1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99"/>
  <sheetViews>
    <sheetView view="pageBreakPreview" zoomScale="85" zoomScaleNormal="85" zoomScaleSheetLayoutView="85" zoomScalePageLayoutView="0" workbookViewId="0" topLeftCell="A61">
      <selection activeCell="A69" sqref="A69"/>
    </sheetView>
  </sheetViews>
  <sheetFormatPr defaultColWidth="9.140625" defaultRowHeight="25.5" customHeight="1"/>
  <cols>
    <col min="1" max="1" width="4.00390625" style="295" customWidth="1"/>
    <col min="2" max="2" width="25.00390625" style="295" customWidth="1"/>
    <col min="3" max="3" width="11.421875" style="295" hidden="1" customWidth="1"/>
    <col min="4" max="4" width="0.5625" style="295" hidden="1" customWidth="1"/>
    <col min="5" max="5" width="10.421875" style="295" customWidth="1"/>
    <col min="6" max="6" width="11.8515625" style="295" customWidth="1"/>
    <col min="7" max="8" width="7.8515625" style="295" customWidth="1"/>
    <col min="9" max="12" width="12.57421875" style="295" customWidth="1"/>
    <col min="13" max="13" width="1.421875" style="295" customWidth="1"/>
    <col min="14" max="16384" width="9.140625" style="295" customWidth="1"/>
  </cols>
  <sheetData>
    <row r="1" spans="1:12" s="293" customFormat="1" ht="24.75" customHeight="1">
      <c r="A1" s="487" t="s">
        <v>169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s="293" customFormat="1" ht="10.5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</row>
    <row r="3" ht="24.75" customHeight="1">
      <c r="A3" s="294" t="s">
        <v>1068</v>
      </c>
    </row>
    <row r="4" ht="24.75" customHeight="1">
      <c r="A4" s="294" t="s">
        <v>1069</v>
      </c>
    </row>
    <row r="5" spans="1:12" ht="24.75" customHeight="1">
      <c r="A5" s="296"/>
      <c r="B5" s="297" t="s">
        <v>849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12" s="299" customFormat="1" ht="24.75" customHeight="1">
      <c r="A6" s="298" t="s">
        <v>870</v>
      </c>
      <c r="B6" s="298" t="s">
        <v>930</v>
      </c>
      <c r="C6" s="298" t="s">
        <v>888</v>
      </c>
      <c r="D6" s="298" t="s">
        <v>867</v>
      </c>
      <c r="E6" s="759" t="s">
        <v>871</v>
      </c>
      <c r="F6" s="759"/>
      <c r="G6" s="759" t="s">
        <v>931</v>
      </c>
      <c r="H6" s="759"/>
      <c r="I6" s="759" t="s">
        <v>872</v>
      </c>
      <c r="J6" s="759"/>
      <c r="K6" s="759" t="s">
        <v>873</v>
      </c>
      <c r="L6" s="759"/>
    </row>
    <row r="7" spans="1:12" s="299" customFormat="1" ht="24.75" customHeight="1">
      <c r="A7" s="298" t="s">
        <v>932</v>
      </c>
      <c r="C7" s="298" t="s">
        <v>933</v>
      </c>
      <c r="D7" s="298" t="s">
        <v>868</v>
      </c>
      <c r="E7" s="760" t="s">
        <v>874</v>
      </c>
      <c r="F7" s="760"/>
      <c r="G7" s="760" t="s">
        <v>934</v>
      </c>
      <c r="H7" s="760"/>
      <c r="I7" s="758" t="s">
        <v>875</v>
      </c>
      <c r="J7" s="758"/>
      <c r="K7" s="758" t="s">
        <v>875</v>
      </c>
      <c r="L7" s="758"/>
    </row>
    <row r="8" spans="1:12" s="299" customFormat="1" ht="24.75" customHeight="1">
      <c r="A8" s="298"/>
      <c r="C8" s="298"/>
      <c r="D8" s="298"/>
      <c r="E8" s="686" t="s">
        <v>1</v>
      </c>
      <c r="F8" s="300" t="s">
        <v>582</v>
      </c>
      <c r="G8" s="686" t="s">
        <v>1</v>
      </c>
      <c r="H8" s="300" t="s">
        <v>582</v>
      </c>
      <c r="I8" s="686" t="s">
        <v>1</v>
      </c>
      <c r="J8" s="300" t="s">
        <v>582</v>
      </c>
      <c r="K8" s="686" t="s">
        <v>1</v>
      </c>
      <c r="L8" s="300" t="s">
        <v>582</v>
      </c>
    </row>
    <row r="9" spans="1:12" s="293" customFormat="1" ht="24.75" customHeight="1">
      <c r="A9" s="301"/>
      <c r="B9" s="301"/>
      <c r="C9" s="302"/>
      <c r="D9" s="302"/>
      <c r="E9" s="490" t="s">
        <v>216</v>
      </c>
      <c r="F9" s="490" t="s">
        <v>1049</v>
      </c>
      <c r="G9" s="490" t="s">
        <v>216</v>
      </c>
      <c r="H9" s="490" t="s">
        <v>1049</v>
      </c>
      <c r="I9" s="490" t="s">
        <v>216</v>
      </c>
      <c r="J9" s="490" t="s">
        <v>1049</v>
      </c>
      <c r="K9" s="490" t="s">
        <v>216</v>
      </c>
      <c r="L9" s="490" t="s">
        <v>1049</v>
      </c>
    </row>
    <row r="10" spans="1:12" ht="24.75" customHeight="1">
      <c r="A10" s="303">
        <v>1</v>
      </c>
      <c r="B10" s="304" t="s">
        <v>787</v>
      </c>
      <c r="C10" s="305" t="s">
        <v>360</v>
      </c>
      <c r="D10" s="625"/>
      <c r="E10" s="306">
        <v>60000</v>
      </c>
      <c r="F10" s="306">
        <v>60000</v>
      </c>
      <c r="G10" s="307">
        <v>0.5</v>
      </c>
      <c r="H10" s="307">
        <v>0.5</v>
      </c>
      <c r="I10" s="308">
        <v>265320</v>
      </c>
      <c r="J10" s="308">
        <v>265320</v>
      </c>
      <c r="K10" s="327">
        <v>30000</v>
      </c>
      <c r="L10" s="309">
        <f>45000+30000</f>
        <v>75000</v>
      </c>
    </row>
    <row r="11" spans="1:12" ht="24.75" customHeight="1">
      <c r="A11" s="303">
        <v>2</v>
      </c>
      <c r="B11" s="304" t="s">
        <v>458</v>
      </c>
      <c r="C11" s="626" t="s">
        <v>361</v>
      </c>
      <c r="D11" s="625"/>
      <c r="E11" s="306">
        <v>3000000</v>
      </c>
      <c r="F11" s="306">
        <v>3000000</v>
      </c>
      <c r="G11" s="307">
        <v>0.3</v>
      </c>
      <c r="H11" s="307">
        <v>0.3</v>
      </c>
      <c r="I11" s="308">
        <v>16727150</v>
      </c>
      <c r="J11" s="308">
        <v>16727150</v>
      </c>
      <c r="K11" s="627">
        <v>1596682.5</v>
      </c>
      <c r="L11" s="309">
        <v>1824780</v>
      </c>
    </row>
    <row r="12" spans="1:12" ht="24.75" customHeight="1">
      <c r="A12" s="303">
        <v>3</v>
      </c>
      <c r="B12" s="304" t="s">
        <v>459</v>
      </c>
      <c r="C12" s="305" t="s">
        <v>362</v>
      </c>
      <c r="D12" s="625"/>
      <c r="E12" s="306">
        <v>75000</v>
      </c>
      <c r="F12" s="306">
        <v>75000</v>
      </c>
      <c r="G12" s="307">
        <v>0.03</v>
      </c>
      <c r="H12" s="307">
        <v>0.03</v>
      </c>
      <c r="I12" s="308">
        <v>32940</v>
      </c>
      <c r="J12" s="308">
        <v>32940</v>
      </c>
      <c r="K12" s="628">
        <v>7236</v>
      </c>
      <c r="L12" s="309">
        <v>6048</v>
      </c>
    </row>
    <row r="13" spans="1:12" ht="24.75" customHeight="1">
      <c r="A13" s="303">
        <v>4</v>
      </c>
      <c r="B13" s="295" t="s">
        <v>461</v>
      </c>
      <c r="C13" s="305" t="s">
        <v>363</v>
      </c>
      <c r="D13" s="625"/>
      <c r="E13" s="306">
        <v>2151926</v>
      </c>
      <c r="F13" s="306">
        <v>1751247</v>
      </c>
      <c r="G13" s="307">
        <v>0.49</v>
      </c>
      <c r="H13" s="307">
        <v>0.4</v>
      </c>
      <c r="I13" s="308">
        <v>21819138.54</v>
      </c>
      <c r="J13" s="308">
        <v>15214238.54</v>
      </c>
      <c r="K13" s="628">
        <v>369874.4</v>
      </c>
      <c r="L13" s="309">
        <v>264196</v>
      </c>
    </row>
    <row r="14" spans="1:12" ht="24.75" customHeight="1">
      <c r="A14" s="303">
        <v>5</v>
      </c>
      <c r="B14" s="295" t="s">
        <v>111</v>
      </c>
      <c r="C14" s="305"/>
      <c r="D14" s="625"/>
      <c r="E14" s="306">
        <v>270000</v>
      </c>
      <c r="F14" s="306">
        <v>270000</v>
      </c>
      <c r="G14" s="307">
        <v>3.5</v>
      </c>
      <c r="H14" s="307">
        <v>0</v>
      </c>
      <c r="I14" s="310">
        <v>132594163.76</v>
      </c>
      <c r="J14" s="310">
        <v>0</v>
      </c>
      <c r="K14" s="629">
        <v>0</v>
      </c>
      <c r="L14" s="311">
        <v>0</v>
      </c>
    </row>
    <row r="15" spans="1:12" ht="24.75" customHeight="1">
      <c r="A15" s="303"/>
      <c r="B15" s="312" t="s">
        <v>442</v>
      </c>
      <c r="C15" s="305"/>
      <c r="I15" s="308">
        <f>SUM(I10:I14)</f>
        <v>171438712.3</v>
      </c>
      <c r="J15" s="308">
        <f>SUM(J10:J14)</f>
        <v>32239648.54</v>
      </c>
      <c r="K15" s="308">
        <f>SUM(K10:K14)</f>
        <v>2003792.9</v>
      </c>
      <c r="L15" s="308">
        <f>SUM(L10:L14)</f>
        <v>2170024</v>
      </c>
    </row>
    <row r="16" spans="1:12" ht="24.75" customHeight="1">
      <c r="A16" s="303"/>
      <c r="B16" s="313" t="s">
        <v>776</v>
      </c>
      <c r="I16" s="314">
        <v>33463168.70000004</v>
      </c>
      <c r="J16" s="314">
        <v>32196401.46</v>
      </c>
      <c r="K16" s="629">
        <v>0</v>
      </c>
      <c r="L16" s="629">
        <v>0</v>
      </c>
    </row>
    <row r="17" spans="1:12" ht="24.75" customHeight="1" thickBot="1">
      <c r="A17" s="303"/>
      <c r="B17" s="313" t="s">
        <v>462</v>
      </c>
      <c r="I17" s="315">
        <f>SUM(I15:I16)</f>
        <v>204901881.00000006</v>
      </c>
      <c r="J17" s="315">
        <f>SUM(J15:J16)</f>
        <v>64436050</v>
      </c>
      <c r="K17" s="630">
        <f>SUM(K15:K16)</f>
        <v>2003792.9</v>
      </c>
      <c r="L17" s="315">
        <f>SUM(L15:L16)</f>
        <v>2170024</v>
      </c>
    </row>
    <row r="18" ht="24.75" customHeight="1" thickTop="1">
      <c r="A18" s="294" t="s">
        <v>1070</v>
      </c>
    </row>
    <row r="19" spans="1:2" ht="24.75" customHeight="1">
      <c r="A19" s="294"/>
      <c r="B19" s="313" t="s">
        <v>849</v>
      </c>
    </row>
    <row r="20" spans="1:12" ht="24.75" customHeight="1">
      <c r="A20" s="303">
        <v>6</v>
      </c>
      <c r="B20" s="316" t="s">
        <v>494</v>
      </c>
      <c r="C20" s="317" t="s">
        <v>800</v>
      </c>
      <c r="E20" s="306"/>
      <c r="F20" s="306"/>
      <c r="G20" s="307"/>
      <c r="H20" s="307"/>
      <c r="I20" s="308"/>
      <c r="J20" s="308"/>
      <c r="K20" s="631"/>
      <c r="L20" s="631"/>
    </row>
    <row r="21" spans="2:12" ht="24.75" customHeight="1">
      <c r="B21" s="304" t="s">
        <v>417</v>
      </c>
      <c r="C21" s="317" t="s">
        <v>364</v>
      </c>
      <c r="E21" s="306">
        <v>130000</v>
      </c>
      <c r="F21" s="306">
        <v>130000</v>
      </c>
      <c r="G21" s="307">
        <v>3.85</v>
      </c>
      <c r="H21" s="307">
        <v>3.85</v>
      </c>
      <c r="I21" s="308">
        <v>5000000</v>
      </c>
      <c r="J21" s="308">
        <v>5000000</v>
      </c>
      <c r="K21" s="627">
        <v>0</v>
      </c>
      <c r="L21" s="627">
        <v>0</v>
      </c>
    </row>
    <row r="22" spans="1:12" ht="24.75" customHeight="1">
      <c r="A22" s="303">
        <v>7</v>
      </c>
      <c r="B22" s="316" t="s">
        <v>1010</v>
      </c>
      <c r="C22" s="317" t="s">
        <v>365</v>
      </c>
      <c r="E22" s="306">
        <v>780000</v>
      </c>
      <c r="F22" s="306">
        <v>780000</v>
      </c>
      <c r="G22" s="307">
        <v>0.58</v>
      </c>
      <c r="H22" s="307">
        <v>0.58</v>
      </c>
      <c r="I22" s="308">
        <v>4500000</v>
      </c>
      <c r="J22" s="308">
        <v>4500000</v>
      </c>
      <c r="K22" s="627">
        <v>747794.12</v>
      </c>
      <c r="L22" s="631">
        <v>2025000</v>
      </c>
    </row>
    <row r="23" spans="1:12" ht="24.75" customHeight="1">
      <c r="A23" s="303">
        <v>8</v>
      </c>
      <c r="B23" s="316" t="s">
        <v>1011</v>
      </c>
      <c r="C23" s="317"/>
      <c r="E23" s="306"/>
      <c r="F23" s="306"/>
      <c r="K23" s="632"/>
      <c r="L23" s="632"/>
    </row>
    <row r="24" spans="1:12" ht="24.75" customHeight="1">
      <c r="A24" s="303"/>
      <c r="B24" s="304" t="s">
        <v>417</v>
      </c>
      <c r="C24" s="318" t="s">
        <v>366</v>
      </c>
      <c r="E24" s="306">
        <v>200000</v>
      </c>
      <c r="F24" s="306">
        <v>200000</v>
      </c>
      <c r="G24" s="307">
        <v>0.98</v>
      </c>
      <c r="H24" s="307">
        <v>0.98</v>
      </c>
      <c r="I24" s="308">
        <v>1950000</v>
      </c>
      <c r="J24" s="308">
        <v>1950000</v>
      </c>
      <c r="K24" s="627">
        <v>0</v>
      </c>
      <c r="L24" s="627">
        <v>0</v>
      </c>
    </row>
    <row r="25" spans="1:12" ht="24.75" customHeight="1">
      <c r="A25" s="303">
        <v>9</v>
      </c>
      <c r="B25" s="316" t="s">
        <v>1012</v>
      </c>
      <c r="C25" s="305" t="s">
        <v>367</v>
      </c>
      <c r="D25" s="319"/>
      <c r="E25" s="306"/>
      <c r="F25" s="306"/>
      <c r="G25" s="307"/>
      <c r="H25" s="307"/>
      <c r="I25" s="308"/>
      <c r="J25" s="308"/>
      <c r="K25" s="632"/>
      <c r="L25" s="632"/>
    </row>
    <row r="26" spans="2:12" ht="24.75" customHeight="1">
      <c r="B26" s="304" t="s">
        <v>818</v>
      </c>
      <c r="C26" s="305"/>
      <c r="D26" s="319"/>
      <c r="E26" s="306">
        <v>35000</v>
      </c>
      <c r="F26" s="306">
        <v>35000</v>
      </c>
      <c r="G26" s="307">
        <v>9.79</v>
      </c>
      <c r="H26" s="307">
        <v>9.79</v>
      </c>
      <c r="I26" s="308">
        <v>3427500</v>
      </c>
      <c r="J26" s="308">
        <v>3427500</v>
      </c>
      <c r="K26" s="627">
        <v>0</v>
      </c>
      <c r="L26" s="627">
        <v>0</v>
      </c>
    </row>
    <row r="27" spans="1:12" ht="24.75" customHeight="1">
      <c r="A27" s="303">
        <v>10</v>
      </c>
      <c r="B27" s="316" t="s">
        <v>777</v>
      </c>
      <c r="C27" s="305" t="s">
        <v>368</v>
      </c>
      <c r="D27" s="319"/>
      <c r="E27" s="306">
        <v>18000</v>
      </c>
      <c r="F27" s="306">
        <v>18000</v>
      </c>
      <c r="G27" s="307">
        <v>3.78</v>
      </c>
      <c r="H27" s="307">
        <v>3.78</v>
      </c>
      <c r="I27" s="308">
        <v>680000</v>
      </c>
      <c r="J27" s="308">
        <v>680000</v>
      </c>
      <c r="K27" s="627">
        <v>0</v>
      </c>
      <c r="L27" s="627">
        <v>0</v>
      </c>
    </row>
    <row r="28" spans="1:12" ht="24.75" customHeight="1">
      <c r="A28" s="303">
        <v>11</v>
      </c>
      <c r="B28" s="316" t="s">
        <v>1013</v>
      </c>
      <c r="C28" s="305" t="s">
        <v>369</v>
      </c>
      <c r="D28" s="319"/>
      <c r="E28" s="306">
        <v>35000</v>
      </c>
      <c r="F28" s="306">
        <v>35000</v>
      </c>
      <c r="G28" s="307">
        <v>3.83</v>
      </c>
      <c r="H28" s="307">
        <v>3.83</v>
      </c>
      <c r="I28" s="308">
        <v>1340000</v>
      </c>
      <c r="J28" s="308">
        <v>1340000</v>
      </c>
      <c r="K28" s="627">
        <v>402000</v>
      </c>
      <c r="L28" s="631">
        <v>536000</v>
      </c>
    </row>
    <row r="29" spans="1:12" ht="24.75" customHeight="1">
      <c r="A29" s="303">
        <v>12</v>
      </c>
      <c r="B29" s="316" t="s">
        <v>1014</v>
      </c>
      <c r="C29" s="305" t="s">
        <v>370</v>
      </c>
      <c r="D29" s="319"/>
      <c r="E29" s="306">
        <v>220000</v>
      </c>
      <c r="F29" s="306">
        <v>220000</v>
      </c>
      <c r="G29" s="307">
        <v>0</v>
      </c>
      <c r="H29" s="307">
        <v>3.07</v>
      </c>
      <c r="I29" s="308">
        <v>0</v>
      </c>
      <c r="J29" s="308">
        <v>6495300</v>
      </c>
      <c r="K29" s="627">
        <v>0</v>
      </c>
      <c r="L29" s="627">
        <v>0</v>
      </c>
    </row>
    <row r="30" spans="1:12" ht="24.75" customHeight="1">
      <c r="A30" s="303">
        <v>13</v>
      </c>
      <c r="B30" s="316" t="s">
        <v>778</v>
      </c>
      <c r="C30" s="305" t="s">
        <v>370</v>
      </c>
      <c r="D30" s="319"/>
      <c r="E30" s="306">
        <v>200539</v>
      </c>
      <c r="F30" s="306">
        <v>200539</v>
      </c>
      <c r="G30" s="320">
        <v>0.002</v>
      </c>
      <c r="H30" s="320">
        <v>0.002</v>
      </c>
      <c r="I30" s="308">
        <v>4100000</v>
      </c>
      <c r="J30" s="308">
        <v>4100000</v>
      </c>
      <c r="K30" s="627">
        <v>0</v>
      </c>
      <c r="L30" s="627">
        <v>0</v>
      </c>
    </row>
    <row r="31" spans="1:12" ht="24.75" customHeight="1">
      <c r="A31" s="303">
        <v>14</v>
      </c>
      <c r="B31" s="316" t="s">
        <v>1015</v>
      </c>
      <c r="C31" s="305" t="s">
        <v>371</v>
      </c>
      <c r="D31" s="319"/>
      <c r="E31" s="306">
        <v>450000</v>
      </c>
      <c r="F31" s="306">
        <v>450000</v>
      </c>
      <c r="G31" s="307">
        <v>0.44</v>
      </c>
      <c r="H31" s="307">
        <v>0.44</v>
      </c>
      <c r="I31" s="308">
        <v>3000000</v>
      </c>
      <c r="J31" s="308">
        <v>3000000</v>
      </c>
      <c r="K31" s="627">
        <v>0</v>
      </c>
      <c r="L31" s="627">
        <v>0</v>
      </c>
    </row>
    <row r="32" spans="1:12" ht="25.5" customHeight="1">
      <c r="A32" s="303">
        <v>15</v>
      </c>
      <c r="B32" s="316" t="s">
        <v>1016</v>
      </c>
      <c r="C32" s="305" t="s">
        <v>372</v>
      </c>
      <c r="D32" s="319"/>
      <c r="E32" s="306">
        <v>35000</v>
      </c>
      <c r="F32" s="306">
        <v>35000</v>
      </c>
      <c r="G32" s="307">
        <v>4</v>
      </c>
      <c r="H32" s="307">
        <v>4</v>
      </c>
      <c r="I32" s="308">
        <v>8400000</v>
      </c>
      <c r="J32" s="308">
        <v>8400000</v>
      </c>
      <c r="K32" s="627">
        <v>2223760</v>
      </c>
      <c r="L32" s="308">
        <v>2884000</v>
      </c>
    </row>
    <row r="33" spans="1:12" ht="25.5" customHeight="1">
      <c r="A33" s="303">
        <v>16</v>
      </c>
      <c r="B33" s="316" t="s">
        <v>1017</v>
      </c>
      <c r="C33" s="305" t="s">
        <v>373</v>
      </c>
      <c r="D33" s="319"/>
      <c r="E33" s="306">
        <v>296250</v>
      </c>
      <c r="F33" s="306">
        <v>296250</v>
      </c>
      <c r="G33" s="307">
        <v>0.08</v>
      </c>
      <c r="H33" s="307">
        <v>0.08</v>
      </c>
      <c r="I33" s="308">
        <v>1500000</v>
      </c>
      <c r="J33" s="308">
        <v>1500000</v>
      </c>
      <c r="K33" s="627">
        <v>0</v>
      </c>
      <c r="L33" s="627">
        <v>0</v>
      </c>
    </row>
    <row r="34" spans="1:12" ht="25.5" customHeight="1">
      <c r="A34" s="303">
        <v>17</v>
      </c>
      <c r="B34" s="316" t="s">
        <v>1018</v>
      </c>
      <c r="E34" s="306">
        <v>320325</v>
      </c>
      <c r="F34" s="306">
        <v>320325</v>
      </c>
      <c r="G34" s="307">
        <v>0.02</v>
      </c>
      <c r="H34" s="307">
        <v>0.02</v>
      </c>
      <c r="I34" s="308">
        <v>520000</v>
      </c>
      <c r="J34" s="308">
        <v>520000</v>
      </c>
      <c r="K34" s="627">
        <v>0</v>
      </c>
      <c r="L34" s="627">
        <v>0</v>
      </c>
    </row>
    <row r="35" spans="1:12" ht="25.5" customHeight="1">
      <c r="A35" s="303">
        <v>18</v>
      </c>
      <c r="B35" s="316" t="s">
        <v>1019</v>
      </c>
      <c r="C35" s="317" t="s">
        <v>439</v>
      </c>
      <c r="E35" s="306"/>
      <c r="F35" s="306"/>
      <c r="G35" s="307"/>
      <c r="H35" s="307"/>
      <c r="I35" s="308"/>
      <c r="J35" s="308"/>
      <c r="K35" s="308"/>
      <c r="L35" s="308"/>
    </row>
    <row r="36" spans="2:12" ht="24.75" customHeight="1">
      <c r="B36" s="304" t="s">
        <v>832</v>
      </c>
      <c r="C36" s="317" t="s">
        <v>439</v>
      </c>
      <c r="E36" s="306">
        <v>80000</v>
      </c>
      <c r="F36" s="306">
        <v>80000</v>
      </c>
      <c r="G36" s="307">
        <v>1.5</v>
      </c>
      <c r="H36" s="307">
        <v>1.5</v>
      </c>
      <c r="I36" s="308">
        <v>1200000</v>
      </c>
      <c r="J36" s="308">
        <v>1200000</v>
      </c>
      <c r="K36" s="627">
        <v>120000</v>
      </c>
      <c r="L36" s="631">
        <f>144000+216000</f>
        <v>360000</v>
      </c>
    </row>
    <row r="37" spans="2:12" ht="18.75" customHeight="1">
      <c r="B37" s="304"/>
      <c r="C37" s="317"/>
      <c r="E37" s="306"/>
      <c r="F37" s="306"/>
      <c r="G37" s="307"/>
      <c r="H37" s="307"/>
      <c r="I37" s="308"/>
      <c r="J37" s="308"/>
      <c r="K37" s="627"/>
      <c r="L37" s="631"/>
    </row>
    <row r="38" spans="1:12" ht="24" customHeight="1">
      <c r="A38" s="303"/>
      <c r="B38" s="316"/>
      <c r="C38" s="305"/>
      <c r="D38" s="319"/>
      <c r="E38" s="306"/>
      <c r="F38" s="306"/>
      <c r="G38" s="320"/>
      <c r="H38" s="320"/>
      <c r="I38" s="308"/>
      <c r="J38" s="308"/>
      <c r="K38" s="305"/>
      <c r="L38" s="305"/>
    </row>
    <row r="39" spans="1:12" s="694" customFormat="1" ht="24.75" customHeight="1">
      <c r="A39" s="692" t="s">
        <v>115</v>
      </c>
      <c r="B39" s="693"/>
      <c r="C39" s="693"/>
      <c r="D39" s="693"/>
      <c r="E39" s="693"/>
      <c r="F39" s="693"/>
      <c r="G39" s="693"/>
      <c r="H39" s="693"/>
      <c r="I39" s="693"/>
      <c r="J39" s="693"/>
      <c r="K39" s="693"/>
      <c r="L39" s="693"/>
    </row>
    <row r="40" spans="1:12" s="694" customFormat="1" ht="24.75" customHeight="1">
      <c r="A40" s="693"/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</row>
    <row r="41" spans="1:13" ht="23.25">
      <c r="A41" s="487" t="s">
        <v>1053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293"/>
    </row>
    <row r="43" spans="1:13" s="299" customFormat="1" ht="25.5" customHeight="1">
      <c r="A43" s="296" t="s">
        <v>1071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5"/>
    </row>
    <row r="44" spans="1:12" s="299" customFormat="1" ht="25.5" customHeight="1">
      <c r="A44" s="298" t="s">
        <v>870</v>
      </c>
      <c r="B44" s="298" t="s">
        <v>930</v>
      </c>
      <c r="C44" s="298" t="s">
        <v>888</v>
      </c>
      <c r="D44" s="298" t="s">
        <v>867</v>
      </c>
      <c r="E44" s="759" t="s">
        <v>871</v>
      </c>
      <c r="F44" s="759"/>
      <c r="G44" s="759" t="s">
        <v>931</v>
      </c>
      <c r="H44" s="759"/>
      <c r="I44" s="759" t="s">
        <v>872</v>
      </c>
      <c r="J44" s="759"/>
      <c r="K44" s="759" t="s">
        <v>873</v>
      </c>
      <c r="L44" s="759"/>
    </row>
    <row r="45" spans="1:12" s="299" customFormat="1" ht="25.5" customHeight="1">
      <c r="A45" s="298" t="s">
        <v>932</v>
      </c>
      <c r="C45" s="298" t="s">
        <v>933</v>
      </c>
      <c r="D45" s="298" t="s">
        <v>868</v>
      </c>
      <c r="E45" s="760" t="s">
        <v>874</v>
      </c>
      <c r="F45" s="760"/>
      <c r="G45" s="760" t="s">
        <v>934</v>
      </c>
      <c r="H45" s="760"/>
      <c r="I45" s="758" t="s">
        <v>875</v>
      </c>
      <c r="J45" s="758"/>
      <c r="K45" s="758" t="s">
        <v>875</v>
      </c>
      <c r="L45" s="758"/>
    </row>
    <row r="46" spans="1:13" s="293" customFormat="1" ht="25.5" customHeight="1">
      <c r="A46" s="298"/>
      <c r="B46" s="299"/>
      <c r="C46" s="298"/>
      <c r="D46" s="298"/>
      <c r="E46" s="686" t="s">
        <v>1</v>
      </c>
      <c r="F46" s="300" t="s">
        <v>582</v>
      </c>
      <c r="G46" s="686" t="s">
        <v>1</v>
      </c>
      <c r="H46" s="300" t="s">
        <v>582</v>
      </c>
      <c r="I46" s="686" t="s">
        <v>1</v>
      </c>
      <c r="J46" s="300" t="s">
        <v>582</v>
      </c>
      <c r="K46" s="686" t="s">
        <v>1</v>
      </c>
      <c r="L46" s="300" t="s">
        <v>582</v>
      </c>
      <c r="M46" s="299"/>
    </row>
    <row r="47" spans="1:13" ht="25.5" customHeight="1">
      <c r="A47" s="301"/>
      <c r="B47" s="301"/>
      <c r="C47" s="302"/>
      <c r="D47" s="302"/>
      <c r="E47" s="490" t="s">
        <v>216</v>
      </c>
      <c r="F47" s="490" t="s">
        <v>1049</v>
      </c>
      <c r="G47" s="490" t="s">
        <v>216</v>
      </c>
      <c r="H47" s="490" t="s">
        <v>1049</v>
      </c>
      <c r="I47" s="490" t="s">
        <v>216</v>
      </c>
      <c r="J47" s="490" t="s">
        <v>1049</v>
      </c>
      <c r="K47" s="490" t="s">
        <v>216</v>
      </c>
      <c r="L47" s="490" t="s">
        <v>1049</v>
      </c>
      <c r="M47" s="293"/>
    </row>
    <row r="48" spans="1:12" ht="25.5" customHeight="1">
      <c r="A48" s="303">
        <v>19</v>
      </c>
      <c r="B48" s="316" t="s">
        <v>1020</v>
      </c>
      <c r="C48" s="317" t="s">
        <v>455</v>
      </c>
      <c r="E48" s="306">
        <v>450000</v>
      </c>
      <c r="F48" s="306">
        <v>450000</v>
      </c>
      <c r="G48" s="307">
        <v>0.67</v>
      </c>
      <c r="H48" s="307">
        <v>0.67</v>
      </c>
      <c r="I48" s="308">
        <v>3000000</v>
      </c>
      <c r="J48" s="308">
        <v>3000000</v>
      </c>
      <c r="K48" s="627">
        <v>1500000</v>
      </c>
      <c r="L48" s="631">
        <f>1200000+1350000</f>
        <v>2550000</v>
      </c>
    </row>
    <row r="49" spans="1:6" ht="25.5" customHeight="1">
      <c r="A49" s="303">
        <v>20</v>
      </c>
      <c r="B49" s="316" t="s">
        <v>1021</v>
      </c>
      <c r="C49" s="305" t="s">
        <v>374</v>
      </c>
      <c r="E49" s="306"/>
      <c r="F49" s="306"/>
    </row>
    <row r="50" spans="1:12" ht="25.5" customHeight="1">
      <c r="A50" s="303"/>
      <c r="B50" s="304" t="s">
        <v>834</v>
      </c>
      <c r="C50" s="305" t="s">
        <v>833</v>
      </c>
      <c r="E50" s="306">
        <v>887350</v>
      </c>
      <c r="F50" s="306">
        <v>887350</v>
      </c>
      <c r="G50" s="307">
        <v>0.7</v>
      </c>
      <c r="H50" s="307">
        <v>0.7</v>
      </c>
      <c r="I50" s="308">
        <v>6250000</v>
      </c>
      <c r="J50" s="308">
        <v>6250000</v>
      </c>
      <c r="K50" s="627">
        <v>0</v>
      </c>
      <c r="L50" s="627">
        <v>0</v>
      </c>
    </row>
    <row r="51" spans="1:12" ht="25.5" customHeight="1">
      <c r="A51" s="303">
        <v>21</v>
      </c>
      <c r="B51" s="316" t="s">
        <v>1022</v>
      </c>
      <c r="C51" s="305" t="s">
        <v>833</v>
      </c>
      <c r="E51" s="306">
        <v>60000</v>
      </c>
      <c r="F51" s="306">
        <v>60000</v>
      </c>
      <c r="G51" s="307">
        <v>1.67</v>
      </c>
      <c r="H51" s="307">
        <v>1.67</v>
      </c>
      <c r="I51" s="308">
        <v>1000000</v>
      </c>
      <c r="J51" s="308">
        <v>1000000</v>
      </c>
      <c r="K51" s="627">
        <v>0</v>
      </c>
      <c r="L51" s="633">
        <v>50000</v>
      </c>
    </row>
    <row r="52" spans="1:12" ht="25.5" customHeight="1">
      <c r="A52" s="303">
        <v>22</v>
      </c>
      <c r="B52" s="316" t="s">
        <v>1023</v>
      </c>
      <c r="E52" s="306">
        <v>15000</v>
      </c>
      <c r="F52" s="306">
        <v>15000</v>
      </c>
      <c r="G52" s="307">
        <v>7</v>
      </c>
      <c r="H52" s="307">
        <v>7</v>
      </c>
      <c r="I52" s="308">
        <v>1050000</v>
      </c>
      <c r="J52" s="308">
        <v>1050000</v>
      </c>
      <c r="K52" s="627">
        <v>0</v>
      </c>
      <c r="L52" s="627">
        <v>0</v>
      </c>
    </row>
    <row r="53" spans="1:8" ht="25.5" customHeight="1">
      <c r="A53" s="303">
        <v>23</v>
      </c>
      <c r="B53" s="316" t="s">
        <v>1024</v>
      </c>
      <c r="C53" s="305" t="s">
        <v>835</v>
      </c>
      <c r="E53" s="306"/>
      <c r="F53" s="306"/>
      <c r="G53" s="307"/>
      <c r="H53" s="307"/>
    </row>
    <row r="54" spans="1:12" ht="25.5" customHeight="1">
      <c r="A54" s="303"/>
      <c r="B54" s="304" t="s">
        <v>417</v>
      </c>
      <c r="C54" s="318" t="s">
        <v>375</v>
      </c>
      <c r="E54" s="306">
        <v>280000</v>
      </c>
      <c r="F54" s="306">
        <v>280000</v>
      </c>
      <c r="G54" s="307">
        <v>6.45</v>
      </c>
      <c r="H54" s="307">
        <v>6.45</v>
      </c>
      <c r="I54" s="308">
        <v>18052630</v>
      </c>
      <c r="J54" s="308">
        <v>18052630</v>
      </c>
      <c r="K54" s="627">
        <v>649894.68</v>
      </c>
      <c r="L54" s="631">
        <v>902631.5</v>
      </c>
    </row>
    <row r="55" spans="1:12" ht="25.5" customHeight="1">
      <c r="A55" s="303">
        <v>24</v>
      </c>
      <c r="B55" s="322" t="s">
        <v>1025</v>
      </c>
      <c r="C55" s="317" t="s">
        <v>885</v>
      </c>
      <c r="E55" s="328">
        <v>82500</v>
      </c>
      <c r="F55" s="328">
        <v>82500</v>
      </c>
      <c r="G55" s="293">
        <v>1.52</v>
      </c>
      <c r="H55" s="293">
        <v>1.52</v>
      </c>
      <c r="I55" s="329">
        <v>5000000</v>
      </c>
      <c r="J55" s="329">
        <v>5000000</v>
      </c>
      <c r="K55" s="627">
        <v>0</v>
      </c>
      <c r="L55" s="627">
        <v>0</v>
      </c>
    </row>
    <row r="56" spans="1:12" ht="25.5" customHeight="1">
      <c r="A56" s="303">
        <v>25</v>
      </c>
      <c r="B56" s="322" t="s">
        <v>1026</v>
      </c>
      <c r="C56" s="317" t="s">
        <v>376</v>
      </c>
      <c r="E56" s="328">
        <v>384315</v>
      </c>
      <c r="F56" s="328">
        <v>384315</v>
      </c>
      <c r="G56" s="293">
        <v>1</v>
      </c>
      <c r="H56" s="293">
        <v>1</v>
      </c>
      <c r="I56" s="327">
        <v>3010800</v>
      </c>
      <c r="J56" s="327">
        <v>3010800</v>
      </c>
      <c r="K56" s="628">
        <v>0</v>
      </c>
      <c r="L56" s="687">
        <v>307440</v>
      </c>
    </row>
    <row r="57" spans="1:12" ht="25.5" customHeight="1">
      <c r="A57" s="303">
        <v>26</v>
      </c>
      <c r="B57" s="322" t="s">
        <v>112</v>
      </c>
      <c r="C57" s="317"/>
      <c r="E57" s="328">
        <v>1000</v>
      </c>
      <c r="F57" s="328">
        <v>1000</v>
      </c>
      <c r="G57" s="293">
        <v>0.01</v>
      </c>
      <c r="H57" s="327">
        <v>0</v>
      </c>
      <c r="I57" s="349">
        <v>100</v>
      </c>
      <c r="J57" s="349">
        <v>0</v>
      </c>
      <c r="K57" s="629">
        <v>0</v>
      </c>
      <c r="L57" s="634">
        <v>0</v>
      </c>
    </row>
    <row r="58" spans="1:13" ht="25.5" customHeight="1">
      <c r="A58" s="303"/>
      <c r="B58" s="316" t="s">
        <v>652</v>
      </c>
      <c r="C58" s="635"/>
      <c r="I58" s="331">
        <f>SUM(I20:I57)</f>
        <v>72981030</v>
      </c>
      <c r="J58" s="331">
        <f>SUM(J20:J57)</f>
        <v>79476230</v>
      </c>
      <c r="K58" s="331">
        <f>SUM(K20:K57)</f>
        <v>5643448.8</v>
      </c>
      <c r="L58" s="331">
        <f>SUM(L20:L57)</f>
        <v>9615071.5</v>
      </c>
      <c r="M58" s="331"/>
    </row>
    <row r="59" spans="1:12" ht="25.5" customHeight="1">
      <c r="A59" s="303"/>
      <c r="B59" s="319" t="s">
        <v>443</v>
      </c>
      <c r="C59" s="332"/>
      <c r="I59" s="333">
        <v>-24722129.700000003</v>
      </c>
      <c r="J59" s="333">
        <v>-31217429.700000003</v>
      </c>
      <c r="K59" s="636">
        <v>0</v>
      </c>
      <c r="L59" s="636">
        <v>0</v>
      </c>
    </row>
    <row r="60" spans="1:12" ht="25.5" customHeight="1" thickBot="1">
      <c r="A60" s="303"/>
      <c r="B60" s="319" t="s">
        <v>847</v>
      </c>
      <c r="C60" s="332"/>
      <c r="I60" s="334">
        <f>SUM(I58:I59)</f>
        <v>48258900.3</v>
      </c>
      <c r="J60" s="334">
        <f>SUM(J58:J59)</f>
        <v>48258800.3</v>
      </c>
      <c r="K60" s="630">
        <f>SUM(K58:K59)</f>
        <v>5643448.8</v>
      </c>
      <c r="L60" s="334">
        <f>SUM(L58:L59)</f>
        <v>9615071.5</v>
      </c>
    </row>
    <row r="61" spans="1:12" ht="25.5" customHeight="1" thickBot="1" thickTop="1">
      <c r="A61" s="303"/>
      <c r="B61" s="335" t="s">
        <v>848</v>
      </c>
      <c r="G61" s="295" t="s">
        <v>495</v>
      </c>
      <c r="I61" s="336">
        <f>I17+I60</f>
        <v>253160781.30000007</v>
      </c>
      <c r="J61" s="336">
        <f>J17+J60</f>
        <v>112694850.3</v>
      </c>
      <c r="K61" s="637">
        <f>K17+K60</f>
        <v>7647241.699999999</v>
      </c>
      <c r="L61" s="336">
        <f>L17+L60</f>
        <v>11785095.5</v>
      </c>
    </row>
    <row r="62" spans="1:12" ht="25.5" customHeight="1" thickTop="1">
      <c r="A62" s="303"/>
      <c r="B62" s="335"/>
      <c r="I62" s="337"/>
      <c r="J62" s="337"/>
      <c r="K62" s="338"/>
      <c r="L62" s="337"/>
    </row>
    <row r="63" spans="1:12" ht="25.5" customHeight="1">
      <c r="A63" s="303"/>
      <c r="B63" s="335"/>
      <c r="I63" s="337"/>
      <c r="J63" s="337"/>
      <c r="K63" s="338"/>
      <c r="L63" s="337"/>
    </row>
    <row r="64" spans="1:12" ht="25.5" customHeight="1">
      <c r="A64" s="303"/>
      <c r="B64" s="335"/>
      <c r="I64" s="337"/>
      <c r="J64" s="337"/>
      <c r="K64" s="338"/>
      <c r="L64" s="337"/>
    </row>
    <row r="65" spans="1:12" ht="19.5" customHeight="1">
      <c r="A65" s="303"/>
      <c r="B65" s="335"/>
      <c r="I65" s="337"/>
      <c r="J65" s="337"/>
      <c r="K65" s="338"/>
      <c r="L65" s="337"/>
    </row>
    <row r="66" spans="1:12" ht="25.5" customHeight="1">
      <c r="A66" s="303"/>
      <c r="B66" s="304"/>
      <c r="C66" s="317"/>
      <c r="E66" s="306"/>
      <c r="F66" s="306"/>
      <c r="G66" s="307"/>
      <c r="H66" s="307"/>
      <c r="I66" s="308"/>
      <c r="J66" s="308"/>
      <c r="K66" s="305"/>
      <c r="L66" s="339"/>
    </row>
    <row r="67" ht="25.5" customHeight="1">
      <c r="A67" s="303"/>
    </row>
    <row r="68" spans="1:12" s="694" customFormat="1" ht="24.75" customHeight="1">
      <c r="A68" s="692" t="s">
        <v>115</v>
      </c>
      <c r="B68" s="693"/>
      <c r="C68" s="693"/>
      <c r="D68" s="693"/>
      <c r="E68" s="693"/>
      <c r="F68" s="693"/>
      <c r="G68" s="693"/>
      <c r="H68" s="693"/>
      <c r="I68" s="693"/>
      <c r="J68" s="693"/>
      <c r="K68" s="693"/>
      <c r="L68" s="693"/>
    </row>
    <row r="69" spans="1:12" s="694" customFormat="1" ht="24.75" customHeight="1">
      <c r="A69" s="693"/>
      <c r="B69" s="693"/>
      <c r="C69" s="693"/>
      <c r="D69" s="693"/>
      <c r="E69" s="693"/>
      <c r="F69" s="693"/>
      <c r="G69" s="693"/>
      <c r="H69" s="693"/>
      <c r="I69" s="693"/>
      <c r="J69" s="693"/>
      <c r="K69" s="693"/>
      <c r="L69" s="693"/>
    </row>
    <row r="70" ht="25.5" customHeight="1">
      <c r="A70" s="303"/>
    </row>
    <row r="71" ht="25.5" customHeight="1">
      <c r="A71" s="303"/>
    </row>
    <row r="72" ht="25.5" customHeight="1">
      <c r="A72" s="303"/>
    </row>
    <row r="73" ht="25.5" customHeight="1">
      <c r="A73" s="303"/>
    </row>
    <row r="74" ht="25.5" customHeight="1">
      <c r="A74" s="303"/>
    </row>
    <row r="75" ht="25.5" customHeight="1">
      <c r="A75" s="303"/>
    </row>
    <row r="76" ht="25.5" customHeight="1">
      <c r="A76" s="303"/>
    </row>
    <row r="77" ht="25.5" customHeight="1">
      <c r="A77" s="303"/>
    </row>
    <row r="78" ht="25.5" customHeight="1">
      <c r="A78" s="303"/>
    </row>
    <row r="79" ht="25.5" customHeight="1">
      <c r="A79" s="303"/>
    </row>
    <row r="80" ht="25.5" customHeight="1">
      <c r="A80" s="303"/>
    </row>
    <row r="81" ht="25.5" customHeight="1">
      <c r="A81" s="303"/>
    </row>
    <row r="82" ht="25.5" customHeight="1">
      <c r="A82" s="303"/>
    </row>
    <row r="83" ht="25.5" customHeight="1">
      <c r="A83" s="303"/>
    </row>
    <row r="84" ht="25.5" customHeight="1">
      <c r="A84" s="303"/>
    </row>
    <row r="85" ht="25.5" customHeight="1">
      <c r="A85" s="303"/>
    </row>
    <row r="86" ht="25.5" customHeight="1">
      <c r="A86" s="303"/>
    </row>
    <row r="87" ht="25.5" customHeight="1">
      <c r="A87" s="303"/>
    </row>
    <row r="88" ht="25.5" customHeight="1">
      <c r="A88" s="303"/>
    </row>
    <row r="89" ht="25.5" customHeight="1">
      <c r="A89" s="303"/>
    </row>
    <row r="90" ht="25.5" customHeight="1">
      <c r="A90" s="303"/>
    </row>
    <row r="91" ht="25.5" customHeight="1">
      <c r="A91" s="303"/>
    </row>
    <row r="92" ht="25.5" customHeight="1">
      <c r="A92" s="303"/>
    </row>
    <row r="93" ht="25.5" customHeight="1">
      <c r="A93" s="303"/>
    </row>
    <row r="94" ht="25.5" customHeight="1">
      <c r="A94" s="303"/>
    </row>
    <row r="95" ht="25.5" customHeight="1">
      <c r="A95" s="303"/>
    </row>
    <row r="96" ht="25.5" customHeight="1">
      <c r="A96" s="303"/>
    </row>
    <row r="97" ht="25.5" customHeight="1">
      <c r="A97" s="303"/>
    </row>
    <row r="98" ht="25.5" customHeight="1">
      <c r="A98" s="303"/>
    </row>
    <row r="99" ht="25.5" customHeight="1">
      <c r="A99" s="303"/>
    </row>
    <row r="100" ht="25.5" customHeight="1">
      <c r="A100" s="303"/>
    </row>
    <row r="101" ht="25.5" customHeight="1">
      <c r="A101" s="303"/>
    </row>
    <row r="102" ht="25.5" customHeight="1">
      <c r="A102" s="303"/>
    </row>
    <row r="103" ht="25.5" customHeight="1">
      <c r="A103" s="303"/>
    </row>
    <row r="104" ht="25.5" customHeight="1">
      <c r="A104" s="303"/>
    </row>
    <row r="105" ht="25.5" customHeight="1">
      <c r="A105" s="303"/>
    </row>
    <row r="106" ht="25.5" customHeight="1">
      <c r="A106" s="303"/>
    </row>
    <row r="107" ht="25.5" customHeight="1">
      <c r="A107" s="303"/>
    </row>
    <row r="108" ht="25.5" customHeight="1">
      <c r="A108" s="303"/>
    </row>
    <row r="109" ht="25.5" customHeight="1">
      <c r="A109" s="303"/>
    </row>
    <row r="110" ht="25.5" customHeight="1">
      <c r="A110" s="303"/>
    </row>
    <row r="111" ht="25.5" customHeight="1">
      <c r="A111" s="303"/>
    </row>
    <row r="112" ht="25.5" customHeight="1">
      <c r="A112" s="303"/>
    </row>
    <row r="113" ht="25.5" customHeight="1">
      <c r="A113" s="303"/>
    </row>
    <row r="114" ht="25.5" customHeight="1">
      <c r="A114" s="303"/>
    </row>
    <row r="115" ht="25.5" customHeight="1">
      <c r="A115" s="303"/>
    </row>
    <row r="116" ht="25.5" customHeight="1">
      <c r="A116" s="303"/>
    </row>
    <row r="117" ht="25.5" customHeight="1">
      <c r="A117" s="303"/>
    </row>
    <row r="118" ht="25.5" customHeight="1">
      <c r="A118" s="303"/>
    </row>
    <row r="119" ht="25.5" customHeight="1">
      <c r="A119" s="303"/>
    </row>
    <row r="120" ht="25.5" customHeight="1">
      <c r="A120" s="303"/>
    </row>
    <row r="121" ht="25.5" customHeight="1">
      <c r="A121" s="303"/>
    </row>
    <row r="122" ht="25.5" customHeight="1">
      <c r="A122" s="303"/>
    </row>
    <row r="123" ht="25.5" customHeight="1">
      <c r="A123" s="303"/>
    </row>
    <row r="124" ht="25.5" customHeight="1">
      <c r="A124" s="303"/>
    </row>
    <row r="125" ht="25.5" customHeight="1">
      <c r="A125" s="303"/>
    </row>
    <row r="126" ht="25.5" customHeight="1">
      <c r="A126" s="303"/>
    </row>
    <row r="127" ht="25.5" customHeight="1">
      <c r="A127" s="303"/>
    </row>
    <row r="128" ht="25.5" customHeight="1">
      <c r="A128" s="303"/>
    </row>
    <row r="129" ht="25.5" customHeight="1">
      <c r="A129" s="303"/>
    </row>
    <row r="130" ht="25.5" customHeight="1">
      <c r="A130" s="303"/>
    </row>
    <row r="131" ht="25.5" customHeight="1">
      <c r="A131" s="303"/>
    </row>
    <row r="132" ht="25.5" customHeight="1">
      <c r="A132" s="303"/>
    </row>
    <row r="133" ht="25.5" customHeight="1">
      <c r="A133" s="303"/>
    </row>
    <row r="134" ht="25.5" customHeight="1">
      <c r="A134" s="303"/>
    </row>
    <row r="135" ht="25.5" customHeight="1">
      <c r="A135" s="303"/>
    </row>
    <row r="136" ht="25.5" customHeight="1">
      <c r="A136" s="303"/>
    </row>
    <row r="137" ht="25.5" customHeight="1">
      <c r="A137" s="303"/>
    </row>
    <row r="138" ht="25.5" customHeight="1">
      <c r="A138" s="303"/>
    </row>
    <row r="139" ht="25.5" customHeight="1">
      <c r="A139" s="303"/>
    </row>
    <row r="140" ht="25.5" customHeight="1">
      <c r="A140" s="303"/>
    </row>
    <row r="141" ht="25.5" customHeight="1">
      <c r="A141" s="303"/>
    </row>
    <row r="142" ht="25.5" customHeight="1">
      <c r="A142" s="303"/>
    </row>
    <row r="143" ht="25.5" customHeight="1">
      <c r="A143" s="303"/>
    </row>
    <row r="144" ht="25.5" customHeight="1">
      <c r="A144" s="303"/>
    </row>
    <row r="145" ht="25.5" customHeight="1">
      <c r="A145" s="303"/>
    </row>
    <row r="146" ht="25.5" customHeight="1">
      <c r="A146" s="303"/>
    </row>
    <row r="147" ht="25.5" customHeight="1">
      <c r="A147" s="303"/>
    </row>
    <row r="148" ht="25.5" customHeight="1">
      <c r="A148" s="303"/>
    </row>
    <row r="149" ht="25.5" customHeight="1">
      <c r="A149" s="303"/>
    </row>
    <row r="150" ht="25.5" customHeight="1">
      <c r="A150" s="303"/>
    </row>
    <row r="151" ht="25.5" customHeight="1">
      <c r="A151" s="303"/>
    </row>
    <row r="152" ht="25.5" customHeight="1">
      <c r="A152" s="303"/>
    </row>
    <row r="153" ht="25.5" customHeight="1">
      <c r="A153" s="303"/>
    </row>
    <row r="154" ht="25.5" customHeight="1">
      <c r="A154" s="303"/>
    </row>
    <row r="155" ht="25.5" customHeight="1">
      <c r="A155" s="303"/>
    </row>
    <row r="156" ht="25.5" customHeight="1">
      <c r="A156" s="303"/>
    </row>
    <row r="157" ht="25.5" customHeight="1">
      <c r="A157" s="303"/>
    </row>
    <row r="158" ht="25.5" customHeight="1">
      <c r="A158" s="303"/>
    </row>
    <row r="159" ht="25.5" customHeight="1">
      <c r="A159" s="303"/>
    </row>
    <row r="160" ht="25.5" customHeight="1">
      <c r="A160" s="303"/>
    </row>
    <row r="161" ht="25.5" customHeight="1">
      <c r="A161" s="303"/>
    </row>
    <row r="162" ht="25.5" customHeight="1">
      <c r="A162" s="303"/>
    </row>
    <row r="163" ht="25.5" customHeight="1">
      <c r="A163" s="303"/>
    </row>
    <row r="164" ht="25.5" customHeight="1">
      <c r="A164" s="303"/>
    </row>
    <row r="165" ht="25.5" customHeight="1">
      <c r="A165" s="303"/>
    </row>
    <row r="166" ht="25.5" customHeight="1">
      <c r="A166" s="303"/>
    </row>
    <row r="167" ht="25.5" customHeight="1">
      <c r="A167" s="303"/>
    </row>
    <row r="168" ht="25.5" customHeight="1">
      <c r="A168" s="303"/>
    </row>
    <row r="169" ht="25.5" customHeight="1">
      <c r="A169" s="303"/>
    </row>
    <row r="170" ht="25.5" customHeight="1">
      <c r="A170" s="303"/>
    </row>
    <row r="171" ht="25.5" customHeight="1">
      <c r="A171" s="303"/>
    </row>
    <row r="172" ht="25.5" customHeight="1">
      <c r="A172" s="303"/>
    </row>
    <row r="173" ht="25.5" customHeight="1">
      <c r="A173" s="303"/>
    </row>
    <row r="174" ht="25.5" customHeight="1">
      <c r="A174" s="303"/>
    </row>
    <row r="175" ht="25.5" customHeight="1">
      <c r="A175" s="303"/>
    </row>
    <row r="176" ht="25.5" customHeight="1">
      <c r="A176" s="303"/>
    </row>
    <row r="177" ht="25.5" customHeight="1">
      <c r="A177" s="303"/>
    </row>
    <row r="178" ht="25.5" customHeight="1">
      <c r="A178" s="303"/>
    </row>
    <row r="179" ht="25.5" customHeight="1">
      <c r="A179" s="303"/>
    </row>
    <row r="180" ht="25.5" customHeight="1">
      <c r="A180" s="303"/>
    </row>
    <row r="181" ht="25.5" customHeight="1">
      <c r="A181" s="303"/>
    </row>
    <row r="182" ht="25.5" customHeight="1">
      <c r="A182" s="303"/>
    </row>
    <row r="183" ht="25.5" customHeight="1">
      <c r="A183" s="303"/>
    </row>
    <row r="184" ht="25.5" customHeight="1">
      <c r="A184" s="303"/>
    </row>
    <row r="185" ht="25.5" customHeight="1">
      <c r="A185" s="303"/>
    </row>
    <row r="186" ht="25.5" customHeight="1">
      <c r="A186" s="303"/>
    </row>
    <row r="187" ht="25.5" customHeight="1">
      <c r="A187" s="303"/>
    </row>
    <row r="188" ht="25.5" customHeight="1">
      <c r="A188" s="303"/>
    </row>
    <row r="189" ht="25.5" customHeight="1">
      <c r="A189" s="303"/>
    </row>
    <row r="190" ht="25.5" customHeight="1">
      <c r="A190" s="303"/>
    </row>
    <row r="191" ht="25.5" customHeight="1">
      <c r="A191" s="303"/>
    </row>
    <row r="192" ht="25.5" customHeight="1">
      <c r="A192" s="303"/>
    </row>
    <row r="193" ht="25.5" customHeight="1">
      <c r="A193" s="303"/>
    </row>
    <row r="194" ht="25.5" customHeight="1">
      <c r="A194" s="303"/>
    </row>
    <row r="195" ht="25.5" customHeight="1">
      <c r="A195" s="303"/>
    </row>
    <row r="196" ht="25.5" customHeight="1">
      <c r="A196" s="303"/>
    </row>
    <row r="197" ht="25.5" customHeight="1">
      <c r="A197" s="303"/>
    </row>
    <row r="198" ht="25.5" customHeight="1">
      <c r="A198" s="303"/>
    </row>
    <row r="199" ht="25.5" customHeight="1">
      <c r="A199" s="303"/>
    </row>
    <row r="200" ht="25.5" customHeight="1">
      <c r="A200" s="303"/>
    </row>
    <row r="201" ht="25.5" customHeight="1">
      <c r="A201" s="303"/>
    </row>
    <row r="202" ht="25.5" customHeight="1">
      <c r="A202" s="303"/>
    </row>
    <row r="203" ht="25.5" customHeight="1">
      <c r="A203" s="303"/>
    </row>
    <row r="204" ht="25.5" customHeight="1">
      <c r="A204" s="303"/>
    </row>
    <row r="205" ht="25.5" customHeight="1">
      <c r="A205" s="303"/>
    </row>
    <row r="206" ht="25.5" customHeight="1">
      <c r="A206" s="303"/>
    </row>
    <row r="207" ht="25.5" customHeight="1">
      <c r="A207" s="303"/>
    </row>
    <row r="208" ht="25.5" customHeight="1">
      <c r="A208" s="303"/>
    </row>
    <row r="209" ht="25.5" customHeight="1">
      <c r="A209" s="303"/>
    </row>
    <row r="210" ht="25.5" customHeight="1">
      <c r="A210" s="303"/>
    </row>
    <row r="211" ht="25.5" customHeight="1">
      <c r="A211" s="303"/>
    </row>
    <row r="212" ht="25.5" customHeight="1">
      <c r="A212" s="303"/>
    </row>
    <row r="213" ht="25.5" customHeight="1">
      <c r="A213" s="303"/>
    </row>
    <row r="214" ht="25.5" customHeight="1">
      <c r="A214" s="303"/>
    </row>
    <row r="215" ht="25.5" customHeight="1">
      <c r="A215" s="303"/>
    </row>
    <row r="216" ht="25.5" customHeight="1">
      <c r="A216" s="303"/>
    </row>
    <row r="217" ht="25.5" customHeight="1">
      <c r="A217" s="303"/>
    </row>
    <row r="218" ht="25.5" customHeight="1">
      <c r="A218" s="303"/>
    </row>
    <row r="219" ht="25.5" customHeight="1">
      <c r="A219" s="303"/>
    </row>
    <row r="220" ht="25.5" customHeight="1">
      <c r="A220" s="303"/>
    </row>
    <row r="221" ht="25.5" customHeight="1">
      <c r="A221" s="303"/>
    </row>
    <row r="222" ht="25.5" customHeight="1">
      <c r="A222" s="303"/>
    </row>
    <row r="223" ht="25.5" customHeight="1">
      <c r="A223" s="303"/>
    </row>
    <row r="224" ht="25.5" customHeight="1">
      <c r="A224" s="303"/>
    </row>
    <row r="225" ht="25.5" customHeight="1">
      <c r="A225" s="303"/>
    </row>
    <row r="226" ht="25.5" customHeight="1">
      <c r="A226" s="303"/>
    </row>
    <row r="227" ht="25.5" customHeight="1">
      <c r="A227" s="303"/>
    </row>
    <row r="228" ht="25.5" customHeight="1">
      <c r="A228" s="303"/>
    </row>
    <row r="229" ht="25.5" customHeight="1">
      <c r="A229" s="303"/>
    </row>
    <row r="230" ht="25.5" customHeight="1">
      <c r="A230" s="303"/>
    </row>
    <row r="231" ht="25.5" customHeight="1">
      <c r="A231" s="303"/>
    </row>
    <row r="232" ht="25.5" customHeight="1">
      <c r="A232" s="303"/>
    </row>
    <row r="233" ht="25.5" customHeight="1">
      <c r="A233" s="303"/>
    </row>
    <row r="234" ht="25.5" customHeight="1">
      <c r="A234" s="303"/>
    </row>
    <row r="235" ht="25.5" customHeight="1">
      <c r="A235" s="303"/>
    </row>
    <row r="236" ht="25.5" customHeight="1">
      <c r="A236" s="303"/>
    </row>
    <row r="237" ht="25.5" customHeight="1">
      <c r="A237" s="303"/>
    </row>
    <row r="238" ht="25.5" customHeight="1">
      <c r="A238" s="303"/>
    </row>
    <row r="239" ht="25.5" customHeight="1">
      <c r="A239" s="303"/>
    </row>
    <row r="240" ht="25.5" customHeight="1">
      <c r="A240" s="303"/>
    </row>
    <row r="241" ht="25.5" customHeight="1">
      <c r="A241" s="303"/>
    </row>
    <row r="242" ht="25.5" customHeight="1">
      <c r="A242" s="303"/>
    </row>
    <row r="243" ht="25.5" customHeight="1">
      <c r="A243" s="303"/>
    </row>
    <row r="244" ht="25.5" customHeight="1">
      <c r="A244" s="303"/>
    </row>
    <row r="245" ht="25.5" customHeight="1">
      <c r="A245" s="303"/>
    </row>
    <row r="246" ht="25.5" customHeight="1">
      <c r="A246" s="303"/>
    </row>
    <row r="247" ht="25.5" customHeight="1">
      <c r="A247" s="303"/>
    </row>
    <row r="248" ht="25.5" customHeight="1">
      <c r="A248" s="303"/>
    </row>
    <row r="249" ht="25.5" customHeight="1">
      <c r="A249" s="303"/>
    </row>
    <row r="250" ht="25.5" customHeight="1">
      <c r="A250" s="303"/>
    </row>
    <row r="251" ht="25.5" customHeight="1">
      <c r="A251" s="303"/>
    </row>
    <row r="252" ht="25.5" customHeight="1">
      <c r="A252" s="303"/>
    </row>
    <row r="253" ht="25.5" customHeight="1">
      <c r="A253" s="303"/>
    </row>
    <row r="254" ht="25.5" customHeight="1">
      <c r="A254" s="303"/>
    </row>
    <row r="255" ht="25.5" customHeight="1">
      <c r="A255" s="303"/>
    </row>
    <row r="256" ht="25.5" customHeight="1">
      <c r="A256" s="303"/>
    </row>
    <row r="257" ht="25.5" customHeight="1">
      <c r="A257" s="303"/>
    </row>
    <row r="258" ht="25.5" customHeight="1">
      <c r="A258" s="303"/>
    </row>
    <row r="259" ht="25.5" customHeight="1">
      <c r="A259" s="303"/>
    </row>
    <row r="260" ht="25.5" customHeight="1">
      <c r="A260" s="303"/>
    </row>
    <row r="261" ht="25.5" customHeight="1">
      <c r="A261" s="303"/>
    </row>
    <row r="262" ht="25.5" customHeight="1">
      <c r="A262" s="303"/>
    </row>
    <row r="263" ht="25.5" customHeight="1">
      <c r="A263" s="303"/>
    </row>
    <row r="264" ht="25.5" customHeight="1">
      <c r="A264" s="303"/>
    </row>
    <row r="265" ht="25.5" customHeight="1">
      <c r="A265" s="303"/>
    </row>
    <row r="266" ht="25.5" customHeight="1">
      <c r="A266" s="303"/>
    </row>
    <row r="267" ht="25.5" customHeight="1">
      <c r="A267" s="303"/>
    </row>
    <row r="268" ht="25.5" customHeight="1">
      <c r="A268" s="303"/>
    </row>
    <row r="269" ht="25.5" customHeight="1">
      <c r="A269" s="303"/>
    </row>
    <row r="270" ht="25.5" customHeight="1">
      <c r="A270" s="303"/>
    </row>
    <row r="271" ht="25.5" customHeight="1">
      <c r="A271" s="303"/>
    </row>
    <row r="272" ht="25.5" customHeight="1">
      <c r="A272" s="303"/>
    </row>
    <row r="273" ht="25.5" customHeight="1">
      <c r="A273" s="303"/>
    </row>
    <row r="274" ht="25.5" customHeight="1">
      <c r="A274" s="303"/>
    </row>
    <row r="275" ht="25.5" customHeight="1">
      <c r="A275" s="303"/>
    </row>
    <row r="276" ht="25.5" customHeight="1">
      <c r="A276" s="303"/>
    </row>
    <row r="277" ht="25.5" customHeight="1">
      <c r="A277" s="303"/>
    </row>
    <row r="278" ht="25.5" customHeight="1">
      <c r="A278" s="303"/>
    </row>
    <row r="279" ht="25.5" customHeight="1">
      <c r="A279" s="303"/>
    </row>
    <row r="280" ht="25.5" customHeight="1">
      <c r="A280" s="303"/>
    </row>
    <row r="281" ht="25.5" customHeight="1">
      <c r="A281" s="303"/>
    </row>
    <row r="282" ht="25.5" customHeight="1">
      <c r="A282" s="303"/>
    </row>
    <row r="283" ht="25.5" customHeight="1">
      <c r="A283" s="303"/>
    </row>
    <row r="284" ht="25.5" customHeight="1">
      <c r="A284" s="303"/>
    </row>
    <row r="285" ht="25.5" customHeight="1">
      <c r="A285" s="303"/>
    </row>
    <row r="286" ht="25.5" customHeight="1">
      <c r="A286" s="303"/>
    </row>
    <row r="287" ht="25.5" customHeight="1">
      <c r="A287" s="303"/>
    </row>
    <row r="288" ht="25.5" customHeight="1">
      <c r="A288" s="303"/>
    </row>
    <row r="289" ht="25.5" customHeight="1">
      <c r="A289" s="303"/>
    </row>
    <row r="290" ht="25.5" customHeight="1">
      <c r="A290" s="303"/>
    </row>
    <row r="291" ht="25.5" customHeight="1">
      <c r="A291" s="303"/>
    </row>
    <row r="292" ht="25.5" customHeight="1">
      <c r="A292" s="303"/>
    </row>
    <row r="293" ht="25.5" customHeight="1">
      <c r="A293" s="303"/>
    </row>
    <row r="294" ht="25.5" customHeight="1">
      <c r="A294" s="303"/>
    </row>
    <row r="295" ht="25.5" customHeight="1">
      <c r="A295" s="303"/>
    </row>
    <row r="296" ht="25.5" customHeight="1">
      <c r="A296" s="303"/>
    </row>
    <row r="297" ht="25.5" customHeight="1">
      <c r="A297" s="303"/>
    </row>
    <row r="298" ht="25.5" customHeight="1">
      <c r="A298" s="303"/>
    </row>
    <row r="299" ht="25.5" customHeight="1">
      <c r="A299" s="303"/>
    </row>
  </sheetData>
  <sheetProtection/>
  <mergeCells count="16">
    <mergeCell ref="E6:F6"/>
    <mergeCell ref="G6:H6"/>
    <mergeCell ref="I6:J6"/>
    <mergeCell ref="K6:L6"/>
    <mergeCell ref="E45:F45"/>
    <mergeCell ref="G45:H45"/>
    <mergeCell ref="I45:J45"/>
    <mergeCell ref="K45:L45"/>
    <mergeCell ref="I7:J7"/>
    <mergeCell ref="K7:L7"/>
    <mergeCell ref="E44:F44"/>
    <mergeCell ref="G44:H44"/>
    <mergeCell ref="I44:J44"/>
    <mergeCell ref="K44:L44"/>
    <mergeCell ref="E7:F7"/>
    <mergeCell ref="G7:H7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84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05"/>
  <sheetViews>
    <sheetView zoomScale="80" zoomScaleNormal="80" zoomScaleSheetLayoutView="100" zoomScalePageLayoutView="0" workbookViewId="0" topLeftCell="A94">
      <selection activeCell="A35" sqref="A35"/>
    </sheetView>
  </sheetViews>
  <sheetFormatPr defaultColWidth="9.140625" defaultRowHeight="24" customHeight="1"/>
  <cols>
    <col min="1" max="1" width="15.57421875" style="222" customWidth="1"/>
    <col min="2" max="2" width="16.7109375" style="222" customWidth="1"/>
    <col min="3" max="3" width="1.7109375" style="222" customWidth="1"/>
    <col min="4" max="4" width="16.7109375" style="222" customWidth="1"/>
    <col min="5" max="5" width="1.7109375" style="222" customWidth="1"/>
    <col min="6" max="6" width="16.7109375" style="222" customWidth="1"/>
    <col min="7" max="7" width="1.7109375" style="222" customWidth="1"/>
    <col min="8" max="8" width="16.7109375" style="222" customWidth="1"/>
    <col min="9" max="9" width="1.7109375" style="222" customWidth="1"/>
    <col min="10" max="10" width="17.421875" style="222" customWidth="1"/>
    <col min="11" max="11" width="1.7109375" style="222" customWidth="1"/>
    <col min="12" max="12" width="18.00390625" style="222" customWidth="1"/>
    <col min="13" max="13" width="1.57421875" style="222" customWidth="1"/>
    <col min="14" max="14" width="3.140625" style="222" customWidth="1"/>
    <col min="15" max="15" width="16.421875" style="222" bestFit="1" customWidth="1"/>
    <col min="16" max="16" width="9.140625" style="222" customWidth="1"/>
    <col min="17" max="17" width="16.00390625" style="222" customWidth="1"/>
    <col min="18" max="16384" width="9.140625" style="222" customWidth="1"/>
  </cols>
  <sheetData>
    <row r="1" spans="1:12" ht="32.25" customHeight="1">
      <c r="A1" s="220" t="s">
        <v>589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32.2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s="225" customFormat="1" ht="30" customHeight="1">
      <c r="A3" s="223" t="s">
        <v>178</v>
      </c>
      <c r="B3" s="224"/>
      <c r="C3" s="224"/>
      <c r="D3" s="224"/>
      <c r="E3" s="224"/>
      <c r="F3" s="224"/>
      <c r="G3" s="224"/>
      <c r="L3" s="226"/>
    </row>
    <row r="4" spans="1:12" s="225" customFormat="1" ht="30" customHeight="1">
      <c r="A4" s="223"/>
      <c r="B4" s="224"/>
      <c r="C4" s="224"/>
      <c r="D4" s="224"/>
      <c r="E4" s="224"/>
      <c r="F4" s="224"/>
      <c r="G4" s="224"/>
      <c r="L4" s="227" t="s">
        <v>862</v>
      </c>
    </row>
    <row r="5" spans="2:14" s="225" customFormat="1" ht="30" customHeight="1">
      <c r="B5" s="228"/>
      <c r="C5" s="228"/>
      <c r="D5" s="228"/>
      <c r="E5" s="228"/>
      <c r="F5" s="228"/>
      <c r="G5" s="228"/>
      <c r="J5" s="229" t="s">
        <v>496</v>
      </c>
      <c r="K5" s="229"/>
      <c r="L5" s="229"/>
      <c r="M5" s="230"/>
      <c r="N5" s="230"/>
    </row>
    <row r="6" spans="1:12" s="225" customFormat="1" ht="30" customHeight="1">
      <c r="A6" s="231"/>
      <c r="B6" s="232"/>
      <c r="C6" s="232"/>
      <c r="D6" s="233"/>
      <c r="E6" s="233"/>
      <c r="F6" s="234"/>
      <c r="G6" s="234"/>
      <c r="J6" s="235" t="s">
        <v>752</v>
      </c>
      <c r="K6" s="235"/>
      <c r="L6" s="236"/>
    </row>
    <row r="7" spans="2:12" s="225" customFormat="1" ht="30" customHeight="1">
      <c r="B7" s="237"/>
      <c r="C7" s="237"/>
      <c r="D7" s="237"/>
      <c r="E7" s="237"/>
      <c r="F7" s="237"/>
      <c r="G7" s="237"/>
      <c r="J7" s="458" t="s">
        <v>1075</v>
      </c>
      <c r="K7" s="238"/>
      <c r="L7" s="458" t="s">
        <v>215</v>
      </c>
    </row>
    <row r="8" spans="2:12" s="225" customFormat="1" ht="30" customHeight="1">
      <c r="B8" s="239" t="s">
        <v>705</v>
      </c>
      <c r="C8" s="89"/>
      <c r="D8" s="89"/>
      <c r="E8" s="89"/>
      <c r="F8" s="240"/>
      <c r="G8" s="241"/>
      <c r="J8" s="241">
        <v>280349353.76</v>
      </c>
      <c r="L8" s="241">
        <v>183878162.13</v>
      </c>
    </row>
    <row r="9" spans="2:12" s="225" customFormat="1" ht="30" customHeight="1">
      <c r="B9" s="239" t="s">
        <v>706</v>
      </c>
      <c r="C9" s="89"/>
      <c r="D9" s="89"/>
      <c r="E9" s="89"/>
      <c r="F9" s="240"/>
      <c r="G9" s="241"/>
      <c r="J9" s="241">
        <v>103677241.01</v>
      </c>
      <c r="L9" s="241">
        <v>103677241.01</v>
      </c>
    </row>
    <row r="10" spans="2:12" s="225" customFormat="1" ht="30" customHeight="1">
      <c r="B10" s="239" t="s">
        <v>707</v>
      </c>
      <c r="C10" s="242"/>
      <c r="D10" s="241"/>
      <c r="E10" s="242"/>
      <c r="F10" s="240"/>
      <c r="G10" s="241"/>
      <c r="J10" s="243">
        <v>346948275.27</v>
      </c>
      <c r="L10" s="243">
        <v>353584386.08</v>
      </c>
    </row>
    <row r="11" spans="2:12" s="216" customFormat="1" ht="30" customHeight="1" thickBot="1">
      <c r="B11" s="216" t="s">
        <v>891</v>
      </c>
      <c r="C11" s="244"/>
      <c r="D11" s="244"/>
      <c r="E11" s="245"/>
      <c r="F11" s="246"/>
      <c r="G11" s="244"/>
      <c r="J11" s="654">
        <f>SUM(J8:J10)</f>
        <v>730974870.04</v>
      </c>
      <c r="L11" s="654">
        <f>SUM(L8:L10)</f>
        <v>641139789.22</v>
      </c>
    </row>
    <row r="12" spans="3:12" s="216" customFormat="1" ht="30" customHeight="1" thickTop="1">
      <c r="C12" s="244"/>
      <c r="D12" s="244"/>
      <c r="E12" s="245"/>
      <c r="F12" s="246"/>
      <c r="G12" s="244"/>
      <c r="J12" s="244"/>
      <c r="L12" s="244"/>
    </row>
    <row r="13" spans="2:12" s="216" customFormat="1" ht="30" customHeight="1">
      <c r="B13" s="247"/>
      <c r="C13" s="247"/>
      <c r="D13" s="225"/>
      <c r="E13" s="248"/>
      <c r="F13" s="247"/>
      <c r="G13" s="247"/>
      <c r="H13" s="249"/>
      <c r="I13" s="249"/>
      <c r="J13" s="250"/>
      <c r="K13" s="250"/>
      <c r="L13" s="247"/>
    </row>
    <row r="14" spans="1:11" ht="30" customHeight="1">
      <c r="A14" s="251" t="s">
        <v>179</v>
      </c>
      <c r="B14" s="252"/>
      <c r="C14" s="252"/>
      <c r="D14" s="253"/>
      <c r="E14" s="253"/>
      <c r="F14" s="252"/>
      <c r="G14" s="252"/>
      <c r="H14" s="252"/>
      <c r="I14" s="252"/>
      <c r="J14" s="252"/>
      <c r="K14" s="252"/>
    </row>
    <row r="15" spans="1:3" ht="30" customHeight="1">
      <c r="A15" s="459" t="s">
        <v>2</v>
      </c>
      <c r="B15" s="252"/>
      <c r="C15" s="252"/>
    </row>
    <row r="16" spans="1:12" ht="30" customHeight="1">
      <c r="A16" s="223"/>
      <c r="B16" s="224"/>
      <c r="C16" s="224"/>
      <c r="D16" s="224"/>
      <c r="E16" s="224"/>
      <c r="F16" s="224"/>
      <c r="G16" s="224"/>
      <c r="H16" s="225"/>
      <c r="I16" s="225"/>
      <c r="J16" s="225"/>
      <c r="K16" s="225"/>
      <c r="L16" s="227" t="s">
        <v>862</v>
      </c>
    </row>
    <row r="17" spans="1:12" ht="30" customHeight="1">
      <c r="A17" s="225"/>
      <c r="B17" s="254" t="s">
        <v>749</v>
      </c>
      <c r="C17" s="254"/>
      <c r="D17" s="254"/>
      <c r="E17" s="254"/>
      <c r="F17" s="254"/>
      <c r="G17" s="228"/>
      <c r="H17" s="254"/>
      <c r="I17" s="254"/>
      <c r="J17" s="254"/>
      <c r="K17" s="254"/>
      <c r="L17" s="254"/>
    </row>
    <row r="18" spans="1:12" ht="30" customHeight="1">
      <c r="A18" s="231"/>
      <c r="B18" s="255"/>
      <c r="C18" s="255"/>
      <c r="D18" s="460" t="s">
        <v>3</v>
      </c>
      <c r="E18" s="256"/>
      <c r="F18" s="257"/>
      <c r="G18" s="258"/>
      <c r="H18" s="255"/>
      <c r="I18" s="255"/>
      <c r="J18" s="460" t="s">
        <v>228</v>
      </c>
      <c r="K18" s="256"/>
      <c r="L18" s="257"/>
    </row>
    <row r="19" spans="1:12" ht="30" customHeight="1">
      <c r="A19" s="225"/>
      <c r="B19" s="259" t="s">
        <v>889</v>
      </c>
      <c r="C19" s="259"/>
      <c r="D19" s="259" t="s">
        <v>890</v>
      </c>
      <c r="E19" s="259"/>
      <c r="F19" s="259" t="s">
        <v>860</v>
      </c>
      <c r="G19" s="237"/>
      <c r="H19" s="259" t="s">
        <v>889</v>
      </c>
      <c r="I19" s="761" t="s">
        <v>890</v>
      </c>
      <c r="J19" s="761"/>
      <c r="K19" s="259"/>
      <c r="L19" s="259" t="s">
        <v>860</v>
      </c>
    </row>
    <row r="20" spans="1:12" ht="30" customHeight="1">
      <c r="A20" s="225" t="s">
        <v>716</v>
      </c>
      <c r="B20" s="260">
        <v>64565160.44</v>
      </c>
      <c r="C20" s="260"/>
      <c r="D20" s="260">
        <v>12641516.27</v>
      </c>
      <c r="E20" s="260"/>
      <c r="F20" s="260">
        <f>SUM(B20:D20)</f>
        <v>77206676.71</v>
      </c>
      <c r="G20" s="241"/>
      <c r="H20" s="260">
        <v>64565160.44</v>
      </c>
      <c r="I20" s="260"/>
      <c r="J20" s="260">
        <v>12641516.27</v>
      </c>
      <c r="K20" s="260"/>
      <c r="L20" s="260">
        <f>SUM(H20:J20)</f>
        <v>77206676.71</v>
      </c>
    </row>
    <row r="21" spans="1:12" ht="30" customHeight="1">
      <c r="A21" s="225" t="s">
        <v>717</v>
      </c>
      <c r="B21" s="241">
        <v>279042640.87</v>
      </c>
      <c r="C21" s="241"/>
      <c r="D21" s="241">
        <v>6337290.43</v>
      </c>
      <c r="E21" s="241"/>
      <c r="F21" s="241">
        <f>SUM(B21:D21)</f>
        <v>285379931.3</v>
      </c>
      <c r="G21" s="241"/>
      <c r="H21" s="241">
        <v>279756022.87</v>
      </c>
      <c r="I21" s="241"/>
      <c r="J21" s="241">
        <v>5636761.43</v>
      </c>
      <c r="K21" s="241"/>
      <c r="L21" s="241">
        <f>SUM(H21:J21)</f>
        <v>285392784.3</v>
      </c>
    </row>
    <row r="22" spans="1:12" ht="30" customHeight="1">
      <c r="A22" s="225" t="s">
        <v>718</v>
      </c>
      <c r="B22" s="241">
        <v>4028000</v>
      </c>
      <c r="C22" s="241"/>
      <c r="D22" s="241">
        <v>0</v>
      </c>
      <c r="E22" s="241"/>
      <c r="F22" s="241">
        <f>SUM(B22:D22)</f>
        <v>4028000</v>
      </c>
      <c r="G22" s="241"/>
      <c r="H22" s="241">
        <v>4028000</v>
      </c>
      <c r="I22" s="241"/>
      <c r="J22" s="241">
        <v>0</v>
      </c>
      <c r="K22" s="241"/>
      <c r="L22" s="241">
        <f>SUM(H22:J22)</f>
        <v>4028000</v>
      </c>
    </row>
    <row r="23" spans="1:12" ht="30" customHeight="1">
      <c r="A23" s="225" t="s">
        <v>719</v>
      </c>
      <c r="B23" s="241">
        <v>2825500</v>
      </c>
      <c r="C23" s="241"/>
      <c r="D23" s="241">
        <v>0</v>
      </c>
      <c r="E23" s="241"/>
      <c r="F23" s="241">
        <f>SUM(B23:D23)</f>
        <v>2825500</v>
      </c>
      <c r="G23" s="241"/>
      <c r="H23" s="241">
        <v>2825500</v>
      </c>
      <c r="I23" s="241"/>
      <c r="J23" s="241">
        <v>0</v>
      </c>
      <c r="K23" s="241"/>
      <c r="L23" s="241">
        <f>SUM(H23:J23)</f>
        <v>2825500</v>
      </c>
    </row>
    <row r="24" spans="1:12" ht="30" customHeight="1">
      <c r="A24" s="225" t="s">
        <v>623</v>
      </c>
      <c r="B24" s="243">
        <v>236730000</v>
      </c>
      <c r="C24" s="241"/>
      <c r="D24" s="243">
        <v>5455125.78</v>
      </c>
      <c r="E24" s="241"/>
      <c r="F24" s="243">
        <f>SUM(B24:D24)</f>
        <v>242185125.78</v>
      </c>
      <c r="G24" s="241"/>
      <c r="H24" s="243">
        <v>5550000</v>
      </c>
      <c r="I24" s="241"/>
      <c r="J24" s="243">
        <v>3993125.78</v>
      </c>
      <c r="K24" s="241"/>
      <c r="L24" s="243">
        <f>SUM(H24:J24)</f>
        <v>9543125.78</v>
      </c>
    </row>
    <row r="25" spans="1:12" ht="30" customHeight="1">
      <c r="A25" s="225" t="s">
        <v>891</v>
      </c>
      <c r="B25" s="241">
        <f aca="true" t="shared" si="0" ref="B25:L25">SUM(B20:B24)</f>
        <v>587191301.31</v>
      </c>
      <c r="C25" s="261"/>
      <c r="D25" s="241">
        <f t="shared" si="0"/>
        <v>24433932.48</v>
      </c>
      <c r="E25" s="261"/>
      <c r="F25" s="241">
        <f>SUM(F20:F24)</f>
        <v>611625233.79</v>
      </c>
      <c r="G25" s="241"/>
      <c r="H25" s="261">
        <f t="shared" si="0"/>
        <v>356724683.31</v>
      </c>
      <c r="I25" s="261"/>
      <c r="J25" s="261">
        <f t="shared" si="0"/>
        <v>22271403.48</v>
      </c>
      <c r="K25" s="261"/>
      <c r="L25" s="241">
        <f t="shared" si="0"/>
        <v>378996086.78999996</v>
      </c>
    </row>
    <row r="26" spans="1:12" ht="30" customHeight="1">
      <c r="A26" s="225" t="s">
        <v>780</v>
      </c>
      <c r="B26" s="261"/>
      <c r="C26" s="261"/>
      <c r="D26" s="261"/>
      <c r="E26" s="261"/>
      <c r="F26" s="262">
        <v>-5805140.73</v>
      </c>
      <c r="G26" s="262"/>
      <c r="H26" s="261"/>
      <c r="I26" s="261"/>
      <c r="J26" s="261"/>
      <c r="K26" s="261"/>
      <c r="L26" s="262">
        <v>-5805140.73</v>
      </c>
    </row>
    <row r="27" spans="1:12" ht="30" customHeight="1" thickBot="1">
      <c r="A27" s="225" t="s">
        <v>820</v>
      </c>
      <c r="B27" s="261"/>
      <c r="C27" s="261"/>
      <c r="D27" s="261"/>
      <c r="E27" s="261"/>
      <c r="F27" s="654">
        <f>SUM(F25:F26)</f>
        <v>605820093.06</v>
      </c>
      <c r="G27" s="241"/>
      <c r="H27" s="261"/>
      <c r="I27" s="261"/>
      <c r="J27" s="261"/>
      <c r="K27" s="261"/>
      <c r="L27" s="654">
        <f>SUM(L25:L26)</f>
        <v>373190946.05999994</v>
      </c>
    </row>
    <row r="28" spans="1:12" ht="30" customHeight="1" thickTop="1">
      <c r="A28" s="225"/>
      <c r="B28" s="261"/>
      <c r="C28" s="261"/>
      <c r="D28" s="261"/>
      <c r="E28" s="261"/>
      <c r="F28" s="241"/>
      <c r="G28" s="241"/>
      <c r="H28" s="261"/>
      <c r="I28" s="261"/>
      <c r="J28" s="261"/>
      <c r="K28" s="261"/>
      <c r="L28" s="241"/>
    </row>
    <row r="29" spans="1:11" ht="30" customHeight="1">
      <c r="A29" s="461" t="s">
        <v>76</v>
      </c>
      <c r="B29" s="252"/>
      <c r="C29" s="252"/>
      <c r="D29" s="1"/>
      <c r="E29" s="1"/>
      <c r="F29" s="1"/>
      <c r="G29" s="1"/>
      <c r="H29" s="1"/>
      <c r="I29" s="1"/>
      <c r="J29" s="2"/>
      <c r="K29" s="2"/>
    </row>
    <row r="30" spans="1:11" ht="30" customHeight="1">
      <c r="A30" s="219"/>
      <c r="B30" s="252"/>
      <c r="C30" s="252"/>
      <c r="D30" s="1"/>
      <c r="E30" s="1"/>
      <c r="F30" s="1"/>
      <c r="G30" s="1"/>
      <c r="H30" s="1"/>
      <c r="I30" s="1"/>
      <c r="J30" s="2"/>
      <c r="K30" s="2"/>
    </row>
    <row r="31" spans="1:11" ht="18.75" customHeight="1">
      <c r="A31" s="219"/>
      <c r="B31" s="252"/>
      <c r="C31" s="252"/>
      <c r="D31" s="1"/>
      <c r="E31" s="1"/>
      <c r="F31" s="1"/>
      <c r="G31" s="1"/>
      <c r="H31" s="1"/>
      <c r="I31" s="1"/>
      <c r="J31" s="2"/>
      <c r="K31" s="2"/>
    </row>
    <row r="32" spans="1:11" ht="30" customHeight="1">
      <c r="A32" s="252"/>
      <c r="B32" s="252"/>
      <c r="C32" s="252"/>
      <c r="D32" s="1"/>
      <c r="E32" s="1"/>
      <c r="F32" s="1"/>
      <c r="G32" s="1"/>
      <c r="H32" s="1"/>
      <c r="I32" s="1"/>
      <c r="J32" s="263"/>
      <c r="K32" s="263"/>
    </row>
    <row r="33" spans="1:12" ht="30" customHeight="1">
      <c r="A33" s="264"/>
      <c r="B33" s="264"/>
      <c r="C33" s="264"/>
      <c r="D33" s="265"/>
      <c r="E33" s="265"/>
      <c r="F33" s="265"/>
      <c r="G33" s="265"/>
      <c r="H33" s="265"/>
      <c r="I33" s="265"/>
      <c r="J33" s="265"/>
      <c r="K33" s="265"/>
      <c r="L33" s="265"/>
    </row>
    <row r="34" spans="1:12" ht="29.25" customHeight="1">
      <c r="A34" s="695" t="s">
        <v>116</v>
      </c>
      <c r="B34" s="695"/>
      <c r="C34" s="695"/>
      <c r="D34" s="696"/>
      <c r="E34" s="696"/>
      <c r="F34" s="696"/>
      <c r="G34" s="696"/>
      <c r="H34" s="696"/>
      <c r="I34" s="696"/>
      <c r="J34" s="696"/>
      <c r="K34" s="696"/>
      <c r="L34" s="696"/>
    </row>
    <row r="35" spans="1:12" ht="29.25" customHeight="1">
      <c r="A35" s="695"/>
      <c r="B35" s="695"/>
      <c r="C35" s="695"/>
      <c r="D35" s="696"/>
      <c r="E35" s="696"/>
      <c r="F35" s="696"/>
      <c r="G35" s="696"/>
      <c r="H35" s="696"/>
      <c r="I35" s="696"/>
      <c r="J35" s="696"/>
      <c r="K35" s="696"/>
      <c r="L35" s="696"/>
    </row>
    <row r="36" spans="1:12" ht="29.25" customHeight="1">
      <c r="A36" s="220" t="s">
        <v>189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</row>
    <row r="37" spans="1:12" ht="29.25" customHeight="1">
      <c r="A37" s="220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</row>
    <row r="38" spans="1:12" ht="29.25" customHeight="1">
      <c r="A38" s="251" t="s">
        <v>180</v>
      </c>
      <c r="B38" s="266"/>
      <c r="C38" s="266"/>
      <c r="D38" s="267"/>
      <c r="E38" s="267"/>
      <c r="F38" s="267"/>
      <c r="G38" s="267"/>
      <c r="H38" s="267"/>
      <c r="I38" s="267"/>
      <c r="J38" s="229"/>
      <c r="K38" s="229"/>
      <c r="L38" s="229"/>
    </row>
    <row r="39" spans="1:11" ht="29.25" customHeight="1">
      <c r="A39" s="459" t="s">
        <v>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</row>
    <row r="40" spans="1:12" ht="29.25" customHeight="1">
      <c r="A40" s="1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27" t="s">
        <v>862</v>
      </c>
    </row>
    <row r="41" spans="1:12" ht="29.25" customHeight="1">
      <c r="A41" s="252"/>
      <c r="B41" s="252"/>
      <c r="C41" s="252"/>
      <c r="F41" s="254" t="s">
        <v>749</v>
      </c>
      <c r="G41" s="268"/>
      <c r="H41" s="268"/>
      <c r="I41" s="268"/>
      <c r="J41" s="268"/>
      <c r="K41" s="264"/>
      <c r="L41" s="269"/>
    </row>
    <row r="42" spans="1:12" ht="29.25" customHeight="1">
      <c r="A42" s="270"/>
      <c r="B42" s="270"/>
      <c r="C42" s="270"/>
      <c r="F42" s="271" t="s">
        <v>889</v>
      </c>
      <c r="H42" s="271" t="s">
        <v>588</v>
      </c>
      <c r="J42" s="271" t="s">
        <v>894</v>
      </c>
      <c r="K42" s="272"/>
      <c r="L42" s="272" t="s">
        <v>860</v>
      </c>
    </row>
    <row r="43" spans="1:12" ht="29.25" customHeight="1">
      <c r="A43" s="270"/>
      <c r="B43" s="270"/>
      <c r="C43" s="270"/>
      <c r="F43" s="273" t="s">
        <v>724</v>
      </c>
      <c r="G43" s="273"/>
      <c r="H43" s="273"/>
      <c r="I43" s="762" t="s">
        <v>896</v>
      </c>
      <c r="J43" s="762"/>
      <c r="K43" s="273"/>
      <c r="L43" s="273"/>
    </row>
    <row r="44" spans="1:12" ht="29.25" customHeight="1">
      <c r="A44" s="252" t="s">
        <v>897</v>
      </c>
      <c r="B44" s="252"/>
      <c r="C44" s="252"/>
      <c r="F44" s="274"/>
      <c r="G44" s="274"/>
      <c r="H44" s="274"/>
      <c r="I44" s="274"/>
      <c r="J44" s="274"/>
      <c r="K44" s="274"/>
      <c r="L44" s="252"/>
    </row>
    <row r="45" spans="1:12" ht="29.25" customHeight="1">
      <c r="A45" s="462" t="s">
        <v>229</v>
      </c>
      <c r="B45" s="252"/>
      <c r="C45" s="252"/>
      <c r="F45" s="275">
        <v>1003031608</v>
      </c>
      <c r="G45" s="275"/>
      <c r="H45" s="275">
        <v>1011056203.2600001</v>
      </c>
      <c r="I45" s="275"/>
      <c r="J45" s="275">
        <v>16454493.380000055</v>
      </c>
      <c r="K45" s="275"/>
      <c r="L45" s="275">
        <f>SUM(F45:J45)</f>
        <v>2030542304.6400003</v>
      </c>
    </row>
    <row r="46" spans="1:12" ht="29.25" customHeight="1">
      <c r="A46" s="252" t="s">
        <v>898</v>
      </c>
      <c r="B46" s="252"/>
      <c r="C46" s="252"/>
      <c r="F46" s="275">
        <v>761947</v>
      </c>
      <c r="G46" s="275"/>
      <c r="H46" s="275">
        <v>9918559.05</v>
      </c>
      <c r="I46" s="275"/>
      <c r="J46" s="275">
        <v>4499162.05</v>
      </c>
      <c r="K46" s="275"/>
      <c r="L46" s="275">
        <f>SUM(F46:J46)</f>
        <v>15179668.100000001</v>
      </c>
    </row>
    <row r="47" spans="1:12" ht="29.25" customHeight="1">
      <c r="A47" s="276" t="s">
        <v>502</v>
      </c>
      <c r="B47" s="276"/>
      <c r="C47" s="276"/>
      <c r="F47" s="275">
        <v>-9456098.39</v>
      </c>
      <c r="G47" s="275"/>
      <c r="H47" s="275">
        <v>22559496.15</v>
      </c>
      <c r="I47" s="275"/>
      <c r="J47" s="275">
        <v>-20624943.38</v>
      </c>
      <c r="K47" s="275"/>
      <c r="L47" s="275">
        <f>SUM(F47:J47)</f>
        <v>-7521545.620000001</v>
      </c>
    </row>
    <row r="48" spans="1:12" ht="29.25" customHeight="1">
      <c r="A48" s="252" t="s">
        <v>621</v>
      </c>
      <c r="B48" s="252"/>
      <c r="C48" s="252"/>
      <c r="F48" s="275">
        <v>-1325301.18</v>
      </c>
      <c r="G48" s="275"/>
      <c r="H48" s="275">
        <v>0</v>
      </c>
      <c r="I48" s="275"/>
      <c r="J48" s="275">
        <v>0</v>
      </c>
      <c r="K48" s="275"/>
      <c r="L48" s="275">
        <f>SUM(F48:J48)</f>
        <v>-1325301.18</v>
      </c>
    </row>
    <row r="49" spans="1:12" ht="29.25" customHeight="1">
      <c r="A49" s="462" t="s">
        <v>5</v>
      </c>
      <c r="B49" s="252"/>
      <c r="C49" s="252"/>
      <c r="F49" s="277">
        <f>SUM(F45:F48)</f>
        <v>993012155.4300001</v>
      </c>
      <c r="G49" s="275"/>
      <c r="H49" s="277">
        <f>SUM(H45:H48)</f>
        <v>1043534258.46</v>
      </c>
      <c r="I49" s="275"/>
      <c r="J49" s="277">
        <f>SUM(J45:J48)</f>
        <v>328712.0500000566</v>
      </c>
      <c r="K49" s="275"/>
      <c r="L49" s="277">
        <f>SUM(L45:L48)</f>
        <v>2036875125.9400003</v>
      </c>
    </row>
    <row r="50" spans="1:12" ht="29.25" customHeight="1">
      <c r="A50" s="252" t="s">
        <v>900</v>
      </c>
      <c r="B50" s="252"/>
      <c r="C50" s="252"/>
      <c r="F50" s="278"/>
      <c r="G50" s="279"/>
      <c r="H50" s="278"/>
      <c r="I50" s="279"/>
      <c r="J50" s="278"/>
      <c r="K50" s="279"/>
      <c r="L50" s="280"/>
    </row>
    <row r="51" spans="1:12" ht="29.25" customHeight="1">
      <c r="A51" s="462" t="s">
        <v>229</v>
      </c>
      <c r="B51" s="252"/>
      <c r="C51" s="252"/>
      <c r="F51" s="275">
        <v>0</v>
      </c>
      <c r="G51" s="275"/>
      <c r="H51" s="275">
        <v>226034952.46</v>
      </c>
      <c r="I51" s="275"/>
      <c r="J51" s="275">
        <v>0</v>
      </c>
      <c r="K51" s="275"/>
      <c r="L51" s="275">
        <f>SUM(F51:J51)</f>
        <v>226034952.46</v>
      </c>
    </row>
    <row r="52" spans="1:12" ht="29.25" customHeight="1">
      <c r="A52" s="252" t="s">
        <v>901</v>
      </c>
      <c r="B52" s="252"/>
      <c r="C52" s="252"/>
      <c r="F52" s="275">
        <v>0</v>
      </c>
      <c r="G52" s="275"/>
      <c r="H52" s="275">
        <v>22608212.98</v>
      </c>
      <c r="I52" s="275"/>
      <c r="J52" s="275">
        <v>0</v>
      </c>
      <c r="K52" s="275"/>
      <c r="L52" s="275">
        <f>SUM(F52:J52)</f>
        <v>22608212.98</v>
      </c>
    </row>
    <row r="53" spans="1:12" ht="29.25" customHeight="1">
      <c r="A53" s="252" t="s">
        <v>621</v>
      </c>
      <c r="B53" s="252"/>
      <c r="C53" s="252"/>
      <c r="F53" s="275">
        <v>0</v>
      </c>
      <c r="G53" s="275"/>
      <c r="H53" s="275">
        <v>20101.39</v>
      </c>
      <c r="I53" s="275"/>
      <c r="J53" s="275">
        <v>0</v>
      </c>
      <c r="K53" s="275"/>
      <c r="L53" s="275">
        <f>SUM(F53:J53)</f>
        <v>20101.39</v>
      </c>
    </row>
    <row r="54" spans="1:12" ht="29.25" customHeight="1">
      <c r="A54" s="462" t="s">
        <v>5</v>
      </c>
      <c r="B54" s="252"/>
      <c r="C54" s="252"/>
      <c r="D54" s="281"/>
      <c r="E54" s="281"/>
      <c r="F54" s="282">
        <f>SUM(F51:F53)</f>
        <v>0</v>
      </c>
      <c r="G54" s="275"/>
      <c r="H54" s="282">
        <f>SUM(H51:H53)</f>
        <v>248663266.82999998</v>
      </c>
      <c r="I54" s="275"/>
      <c r="J54" s="282">
        <f>SUM(J51:J53)</f>
        <v>0</v>
      </c>
      <c r="K54" s="275"/>
      <c r="L54" s="282">
        <f>SUM(L51:L53)</f>
        <v>248663266.82999998</v>
      </c>
    </row>
    <row r="55" spans="1:12" ht="29.25" customHeight="1">
      <c r="A55" s="252" t="s">
        <v>903</v>
      </c>
      <c r="B55" s="252"/>
      <c r="C55" s="252"/>
      <c r="F55" s="283"/>
      <c r="G55" s="283"/>
      <c r="H55" s="283"/>
      <c r="I55" s="283"/>
      <c r="J55" s="283"/>
      <c r="K55" s="283"/>
      <c r="L55" s="2"/>
    </row>
    <row r="56" spans="1:12" ht="29.25" customHeight="1">
      <c r="A56" s="462" t="s">
        <v>229</v>
      </c>
      <c r="B56" s="252"/>
      <c r="C56" s="252"/>
      <c r="F56" s="275">
        <v>116049065.7</v>
      </c>
      <c r="G56" s="275"/>
      <c r="H56" s="275">
        <v>0</v>
      </c>
      <c r="I56" s="275"/>
      <c r="J56" s="275">
        <v>0</v>
      </c>
      <c r="K56" s="275"/>
      <c r="L56" s="275">
        <f>SUM(F56:J56)</f>
        <v>116049065.7</v>
      </c>
    </row>
    <row r="57" spans="1:12" ht="29.25" customHeight="1">
      <c r="A57" s="252" t="s">
        <v>904</v>
      </c>
      <c r="B57" s="252"/>
      <c r="C57" s="252"/>
      <c r="F57" s="275">
        <v>0</v>
      </c>
      <c r="G57" s="275"/>
      <c r="H57" s="275">
        <v>0</v>
      </c>
      <c r="I57" s="275"/>
      <c r="J57" s="275">
        <v>0</v>
      </c>
      <c r="K57" s="275"/>
      <c r="L57" s="275">
        <f>SUM(F57:J57)</f>
        <v>0</v>
      </c>
    </row>
    <row r="58" spans="1:12" ht="29.25" customHeight="1">
      <c r="A58" s="462" t="s">
        <v>5</v>
      </c>
      <c r="B58" s="252"/>
      <c r="C58" s="252"/>
      <c r="F58" s="277">
        <f>SUM(F56:F57)</f>
        <v>116049065.7</v>
      </c>
      <c r="G58" s="279"/>
      <c r="H58" s="277">
        <f>SUM(H56:H57)</f>
        <v>0</v>
      </c>
      <c r="I58" s="279"/>
      <c r="J58" s="277">
        <f>SUM(J56:J57)</f>
        <v>0</v>
      </c>
      <c r="K58" s="279"/>
      <c r="L58" s="277">
        <f>SUM(L56:L57)</f>
        <v>116049065.7</v>
      </c>
    </row>
    <row r="59" spans="1:12" ht="29.25" customHeight="1">
      <c r="A59" s="252" t="s">
        <v>905</v>
      </c>
      <c r="B59" s="252"/>
      <c r="C59" s="252"/>
      <c r="F59" s="283"/>
      <c r="G59" s="283"/>
      <c r="H59" s="283"/>
      <c r="I59" s="283"/>
      <c r="J59" s="283"/>
      <c r="K59" s="283"/>
      <c r="L59" s="2"/>
    </row>
    <row r="60" spans="1:12" ht="29.25" customHeight="1" thickBot="1">
      <c r="A60" s="462" t="s">
        <v>229</v>
      </c>
      <c r="B60" s="252"/>
      <c r="C60" s="252"/>
      <c r="D60" s="284"/>
      <c r="F60" s="285">
        <f>SUM(F45-F51-F56)</f>
        <v>886982542.3</v>
      </c>
      <c r="G60" s="279"/>
      <c r="H60" s="285">
        <f>SUM(H45-H51-H56)</f>
        <v>785021250.8000001</v>
      </c>
      <c r="I60" s="279"/>
      <c r="J60" s="285">
        <f>SUM(J45-J51-J56)</f>
        <v>16454493.380000055</v>
      </c>
      <c r="K60" s="279"/>
      <c r="L60" s="285">
        <f>SUM(L45-L51-L56)</f>
        <v>1688458286.4800003</v>
      </c>
    </row>
    <row r="61" spans="1:12" ht="29.25" customHeight="1" thickBot="1" thickTop="1">
      <c r="A61" s="462" t="s">
        <v>5</v>
      </c>
      <c r="B61" s="252"/>
      <c r="C61" s="252"/>
      <c r="F61" s="285">
        <f>F49-F54-F58</f>
        <v>876963089.73</v>
      </c>
      <c r="G61" s="279"/>
      <c r="H61" s="285">
        <f>H49-H54-H58</f>
        <v>794870991.6300001</v>
      </c>
      <c r="I61" s="279"/>
      <c r="J61" s="285">
        <f>J49-J54-J58</f>
        <v>328712.0500000566</v>
      </c>
      <c r="K61" s="279"/>
      <c r="L61" s="285">
        <f>L49-L54-L58</f>
        <v>1672162793.4100003</v>
      </c>
    </row>
    <row r="62" spans="1:12" ht="29.25" customHeight="1" thickTop="1">
      <c r="A62" s="252"/>
      <c r="B62" s="252"/>
      <c r="C62" s="252"/>
      <c r="F62" s="279"/>
      <c r="G62" s="279"/>
      <c r="H62" s="279"/>
      <c r="I62" s="279"/>
      <c r="J62" s="279"/>
      <c r="K62" s="279"/>
      <c r="L62" s="279"/>
    </row>
    <row r="63" spans="1:11" ht="29.25" customHeight="1">
      <c r="A63" s="463" t="s">
        <v>77</v>
      </c>
      <c r="B63" s="252"/>
      <c r="C63" s="252"/>
      <c r="D63" s="1"/>
      <c r="E63" s="1"/>
      <c r="F63" s="1"/>
      <c r="G63" s="1"/>
      <c r="H63" s="1"/>
      <c r="I63" s="1"/>
      <c r="J63" s="2"/>
      <c r="K63" s="2"/>
    </row>
    <row r="64" spans="1:11" ht="29.25" customHeight="1">
      <c r="A64" s="463" t="s">
        <v>6</v>
      </c>
      <c r="B64" s="252"/>
      <c r="C64" s="252"/>
      <c r="D64" s="1"/>
      <c r="E64" s="1"/>
      <c r="F64" s="1"/>
      <c r="G64" s="1"/>
      <c r="H64" s="1"/>
      <c r="I64" s="1"/>
      <c r="J64" s="2"/>
      <c r="K64" s="2"/>
    </row>
    <row r="65" spans="1:11" ht="29.25" customHeight="1">
      <c r="A65" s="463" t="s">
        <v>78</v>
      </c>
      <c r="B65" s="252"/>
      <c r="C65" s="252"/>
      <c r="D65" s="1"/>
      <c r="E65" s="1"/>
      <c r="F65" s="1"/>
      <c r="G65" s="1"/>
      <c r="H65" s="1"/>
      <c r="I65" s="1"/>
      <c r="J65" s="2"/>
      <c r="K65" s="2"/>
    </row>
    <row r="66" spans="2:12" ht="29.25" customHeight="1">
      <c r="B66" s="264"/>
      <c r="C66" s="264"/>
      <c r="D66" s="265"/>
      <c r="E66" s="265"/>
      <c r="F66" s="265"/>
      <c r="G66" s="265"/>
      <c r="H66" s="265"/>
      <c r="I66" s="265"/>
      <c r="J66" s="265"/>
      <c r="K66" s="265"/>
      <c r="L66" s="265"/>
    </row>
    <row r="67" spans="2:12" ht="29.25" customHeight="1">
      <c r="B67" s="264"/>
      <c r="C67" s="264"/>
      <c r="D67" s="265"/>
      <c r="E67" s="265"/>
      <c r="F67" s="265"/>
      <c r="G67" s="265"/>
      <c r="H67" s="265"/>
      <c r="I67" s="265"/>
      <c r="J67" s="265"/>
      <c r="K67" s="265"/>
      <c r="L67" s="265"/>
    </row>
    <row r="68" spans="2:12" ht="29.25" customHeight="1">
      <c r="B68" s="264"/>
      <c r="C68" s="264"/>
      <c r="D68" s="265"/>
      <c r="E68" s="265"/>
      <c r="F68" s="265"/>
      <c r="G68" s="265"/>
      <c r="H68" s="265"/>
      <c r="I68" s="265"/>
      <c r="J68" s="265"/>
      <c r="K68" s="265"/>
      <c r="L68" s="265"/>
    </row>
    <row r="69" spans="1:12" ht="29.25" customHeight="1">
      <c r="A69" s="695" t="s">
        <v>116</v>
      </c>
      <c r="B69" s="695"/>
      <c r="C69" s="695"/>
      <c r="D69" s="696"/>
      <c r="E69" s="696"/>
      <c r="F69" s="696"/>
      <c r="G69" s="696"/>
      <c r="H69" s="696"/>
      <c r="I69" s="696"/>
      <c r="J69" s="696"/>
      <c r="K69" s="696"/>
      <c r="L69" s="696"/>
    </row>
    <row r="70" spans="1:12" ht="29.25" customHeight="1">
      <c r="A70" s="695"/>
      <c r="B70" s="695"/>
      <c r="C70" s="695"/>
      <c r="D70" s="696"/>
      <c r="E70" s="696"/>
      <c r="F70" s="696"/>
      <c r="G70" s="696"/>
      <c r="H70" s="696"/>
      <c r="I70" s="696"/>
      <c r="J70" s="696"/>
      <c r="K70" s="696"/>
      <c r="L70" s="696"/>
    </row>
    <row r="71" spans="1:12" ht="25.5" customHeight="1">
      <c r="A71" s="220" t="s">
        <v>327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</row>
    <row r="72" spans="2:12" ht="25.5" customHeight="1">
      <c r="B72" s="264"/>
      <c r="C72" s="264"/>
      <c r="D72" s="265"/>
      <c r="E72" s="265"/>
      <c r="F72" s="265"/>
      <c r="G72" s="265"/>
      <c r="H72" s="265"/>
      <c r="I72" s="265"/>
      <c r="J72" s="265"/>
      <c r="K72" s="265"/>
      <c r="L72" s="265"/>
    </row>
    <row r="73" spans="1:12" ht="25.5" customHeight="1">
      <c r="A73" s="251" t="s">
        <v>180</v>
      </c>
      <c r="B73" s="266"/>
      <c r="C73" s="266"/>
      <c r="D73" s="267"/>
      <c r="E73" s="267"/>
      <c r="F73" s="267"/>
      <c r="G73" s="267"/>
      <c r="H73" s="267"/>
      <c r="I73" s="267"/>
      <c r="J73" s="229"/>
      <c r="K73" s="229"/>
      <c r="L73" s="227"/>
    </row>
    <row r="74" spans="1:12" ht="25.5" customHeight="1">
      <c r="A74" s="251"/>
      <c r="B74" s="266"/>
      <c r="C74" s="266"/>
      <c r="D74" s="267"/>
      <c r="E74" s="267"/>
      <c r="F74" s="267"/>
      <c r="G74" s="267"/>
      <c r="H74" s="267"/>
      <c r="I74" s="267"/>
      <c r="J74" s="229"/>
      <c r="K74" s="229"/>
      <c r="L74" s="227" t="s">
        <v>862</v>
      </c>
    </row>
    <row r="75" spans="1:12" ht="25.5" customHeight="1">
      <c r="A75" s="251"/>
      <c r="B75" s="266"/>
      <c r="C75" s="266"/>
      <c r="D75" s="267"/>
      <c r="E75" s="267"/>
      <c r="F75" s="267"/>
      <c r="G75" s="267"/>
      <c r="H75" s="267"/>
      <c r="I75" s="267"/>
      <c r="J75" s="229" t="s">
        <v>496</v>
      </c>
      <c r="K75" s="229"/>
      <c r="L75" s="229"/>
    </row>
    <row r="76" spans="1:12" ht="25.5" customHeight="1">
      <c r="A76" s="266"/>
      <c r="B76" s="266"/>
      <c r="C76" s="266"/>
      <c r="D76" s="267"/>
      <c r="E76" s="267"/>
      <c r="F76" s="267"/>
      <c r="G76" s="267"/>
      <c r="H76" s="267"/>
      <c r="I76" s="267"/>
      <c r="J76" s="235" t="s">
        <v>752</v>
      </c>
      <c r="K76" s="235"/>
      <c r="L76" s="236"/>
    </row>
    <row r="77" spans="1:12" ht="25.5" customHeight="1">
      <c r="A77" s="266"/>
      <c r="B77" s="266"/>
      <c r="C77" s="266"/>
      <c r="D77" s="267"/>
      <c r="E77" s="267"/>
      <c r="F77" s="267"/>
      <c r="G77" s="267"/>
      <c r="H77" s="267"/>
      <c r="I77" s="267"/>
      <c r="J77" s="458" t="s">
        <v>1075</v>
      </c>
      <c r="K77" s="286"/>
      <c r="L77" s="464" t="s">
        <v>215</v>
      </c>
    </row>
    <row r="78" spans="1:12" ht="25.5" customHeight="1">
      <c r="A78" s="266"/>
      <c r="B78" s="266"/>
      <c r="C78" s="266"/>
      <c r="D78" s="267"/>
      <c r="E78" s="267"/>
      <c r="F78" s="267"/>
      <c r="G78" s="267"/>
      <c r="H78" s="267"/>
      <c r="I78" s="267"/>
      <c r="J78" s="287"/>
      <c r="K78" s="287"/>
      <c r="L78" s="286"/>
    </row>
    <row r="79" spans="1:12" ht="25.5" customHeight="1">
      <c r="A79" s="266"/>
      <c r="B79" s="266" t="s">
        <v>721</v>
      </c>
      <c r="C79" s="266"/>
      <c r="D79" s="267"/>
      <c r="E79" s="267"/>
      <c r="F79" s="267"/>
      <c r="G79" s="267"/>
      <c r="H79" s="267"/>
      <c r="I79" s="267"/>
      <c r="J79" s="89">
        <v>605820093.06</v>
      </c>
      <c r="K79" s="89"/>
      <c r="L79" s="524">
        <v>373190946.06</v>
      </c>
    </row>
    <row r="80" spans="1:12" ht="25.5" customHeight="1">
      <c r="A80" s="266"/>
      <c r="B80" s="266" t="s">
        <v>722</v>
      </c>
      <c r="C80" s="266"/>
      <c r="D80" s="267"/>
      <c r="E80" s="267"/>
      <c r="F80" s="267"/>
      <c r="G80" s="267"/>
      <c r="H80" s="267"/>
      <c r="I80" s="267"/>
      <c r="J80" s="288">
        <v>1672162793.41</v>
      </c>
      <c r="K80" s="267"/>
      <c r="L80" s="288">
        <v>1688458286.48</v>
      </c>
    </row>
    <row r="81" spans="1:12" ht="25.5" customHeight="1" thickBot="1">
      <c r="A81" s="266"/>
      <c r="B81" s="289" t="s">
        <v>723</v>
      </c>
      <c r="C81" s="289"/>
      <c r="D81" s="290"/>
      <c r="E81" s="290"/>
      <c r="F81" s="290"/>
      <c r="G81" s="290"/>
      <c r="H81" s="290"/>
      <c r="I81" s="290"/>
      <c r="J81" s="285">
        <f>SUM(J79:J80)</f>
        <v>2277982886.4700003</v>
      </c>
      <c r="K81" s="290"/>
      <c r="L81" s="285">
        <f>SUM(L79:L80)</f>
        <v>2061649232.54</v>
      </c>
    </row>
    <row r="82" spans="1:12" ht="25.5" customHeight="1" thickTop="1">
      <c r="A82" s="264"/>
      <c r="B82" s="264"/>
      <c r="C82" s="264"/>
      <c r="D82" s="265"/>
      <c r="E82" s="265"/>
      <c r="F82" s="265"/>
      <c r="G82" s="265"/>
      <c r="H82" s="265"/>
      <c r="I82" s="265"/>
      <c r="J82" s="267"/>
      <c r="K82" s="265"/>
      <c r="L82" s="265"/>
    </row>
    <row r="83" spans="1:12" ht="25.5" customHeight="1">
      <c r="A83" s="264"/>
      <c r="B83" s="264"/>
      <c r="C83" s="264"/>
      <c r="D83" s="265"/>
      <c r="E83" s="265"/>
      <c r="F83" s="265"/>
      <c r="G83" s="265"/>
      <c r="H83" s="265"/>
      <c r="I83" s="265"/>
      <c r="J83" s="267"/>
      <c r="K83" s="265"/>
      <c r="L83" s="265"/>
    </row>
    <row r="84" spans="1:12" ht="25.5" customHeight="1">
      <c r="A84" s="465" t="s">
        <v>7</v>
      </c>
      <c r="B84" s="216"/>
      <c r="C84" s="216"/>
      <c r="D84" s="225"/>
      <c r="E84" s="225"/>
      <c r="F84" s="216"/>
      <c r="G84" s="216"/>
      <c r="H84" s="216"/>
      <c r="I84" s="216"/>
      <c r="J84" s="216"/>
      <c r="K84" s="216"/>
      <c r="L84" s="216"/>
    </row>
    <row r="85" spans="1:12" ht="25.5" customHeight="1">
      <c r="A85" s="465" t="s">
        <v>8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</row>
    <row r="86" spans="1:12" ht="25.5" customHeight="1">
      <c r="A86" s="465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27" t="s">
        <v>862</v>
      </c>
    </row>
    <row r="87" spans="1:12" s="291" customFormat="1" ht="31.5" customHeight="1">
      <c r="A87" s="216"/>
      <c r="B87" s="216"/>
      <c r="C87" s="216"/>
      <c r="D87" s="216"/>
      <c r="E87" s="216"/>
      <c r="F87" s="655"/>
      <c r="G87" s="655"/>
      <c r="H87" s="655"/>
      <c r="I87" s="656" t="s">
        <v>9</v>
      </c>
      <c r="J87" s="657"/>
      <c r="K87" s="658"/>
      <c r="L87" s="657"/>
    </row>
    <row r="88" spans="1:12" ht="25.5" customHeight="1">
      <c r="A88" s="216"/>
      <c r="B88" s="216"/>
      <c r="C88" s="216"/>
      <c r="D88" s="216"/>
      <c r="E88" s="216"/>
      <c r="F88" s="659"/>
      <c r="G88" s="660" t="s">
        <v>725</v>
      </c>
      <c r="H88" s="659"/>
      <c r="J88" s="518"/>
      <c r="K88" s="519" t="s">
        <v>10</v>
      </c>
      <c r="L88" s="518"/>
    </row>
    <row r="89" spans="1:12" ht="25.5" customHeight="1">
      <c r="A89" s="225"/>
      <c r="B89" s="225"/>
      <c r="C89" s="225"/>
      <c r="D89" s="216"/>
      <c r="E89" s="216"/>
      <c r="F89" s="520" t="s">
        <v>15</v>
      </c>
      <c r="G89" s="520"/>
      <c r="H89" s="520" t="s">
        <v>11</v>
      </c>
      <c r="J89" s="520" t="s">
        <v>15</v>
      </c>
      <c r="K89" s="520"/>
      <c r="L89" s="520" t="s">
        <v>11</v>
      </c>
    </row>
    <row r="90" spans="1:12" ht="25.5" customHeight="1">
      <c r="A90" s="216" t="s">
        <v>710</v>
      </c>
      <c r="B90" s="216"/>
      <c r="C90" s="216"/>
      <c r="D90" s="216"/>
      <c r="E90" s="216"/>
      <c r="F90" s="521"/>
      <c r="G90" s="521"/>
      <c r="H90" s="521"/>
      <c r="J90" s="521"/>
      <c r="K90" s="521"/>
      <c r="L90" s="521"/>
    </row>
    <row r="91" spans="1:12" ht="25.5" customHeight="1">
      <c r="A91" s="216" t="s">
        <v>711</v>
      </c>
      <c r="B91" s="225"/>
      <c r="C91" s="225"/>
      <c r="D91" s="216"/>
      <c r="E91" s="216"/>
      <c r="F91" s="523">
        <v>49730353.4</v>
      </c>
      <c r="G91" s="523"/>
      <c r="H91" s="523">
        <v>40113458.66</v>
      </c>
      <c r="J91" s="523">
        <v>86692238.35</v>
      </c>
      <c r="K91" s="523"/>
      <c r="L91" s="523">
        <v>73426841.59</v>
      </c>
    </row>
    <row r="92" spans="1:12" ht="25.5" customHeight="1">
      <c r="A92" s="216" t="s">
        <v>609</v>
      </c>
      <c r="B92" s="225"/>
      <c r="C92" s="225"/>
      <c r="D92" s="216"/>
      <c r="E92" s="216"/>
      <c r="F92" s="523">
        <v>34877059.25</v>
      </c>
      <c r="G92" s="525"/>
      <c r="H92" s="523">
        <v>33173935.58</v>
      </c>
      <c r="J92" s="523">
        <v>73104205.83</v>
      </c>
      <c r="K92" s="525"/>
      <c r="L92" s="523">
        <v>60686284.58</v>
      </c>
    </row>
    <row r="93" spans="1:12" ht="25.5" customHeight="1" thickBot="1">
      <c r="A93" s="216" t="s">
        <v>712</v>
      </c>
      <c r="B93" s="216"/>
      <c r="C93" s="216"/>
      <c r="D93" s="216"/>
      <c r="E93" s="216"/>
      <c r="F93" s="661">
        <f>SUM(F91:F92)</f>
        <v>84607412.65</v>
      </c>
      <c r="G93" s="525"/>
      <c r="H93" s="661">
        <f>SUM(H91:H92)</f>
        <v>73287394.24</v>
      </c>
      <c r="J93" s="661">
        <f>SUM(J91:J92)</f>
        <v>159796444.18</v>
      </c>
      <c r="K93" s="525"/>
      <c r="L93" s="661">
        <f>SUM(L91:L92)</f>
        <v>134113126.17</v>
      </c>
    </row>
    <row r="94" spans="1:12" ht="25.5" customHeight="1" thickTop="1">
      <c r="A94" s="216" t="s">
        <v>614</v>
      </c>
      <c r="B94" s="216"/>
      <c r="C94" s="216"/>
      <c r="D94" s="216"/>
      <c r="E94" s="216"/>
      <c r="F94" s="521"/>
      <c r="G94" s="525"/>
      <c r="H94" s="522"/>
      <c r="J94" s="717"/>
      <c r="K94" s="525"/>
      <c r="L94" s="522"/>
    </row>
    <row r="95" spans="1:12" ht="25.5" customHeight="1">
      <c r="A95" s="216" t="s">
        <v>615</v>
      </c>
      <c r="B95" s="216"/>
      <c r="C95" s="216"/>
      <c r="D95" s="216"/>
      <c r="E95" s="216"/>
      <c r="F95" s="521"/>
      <c r="G95" s="521"/>
      <c r="H95" s="522"/>
      <c r="J95" s="521"/>
      <c r="K95" s="521"/>
      <c r="L95" s="522"/>
    </row>
    <row r="96" spans="1:12" ht="25.5" customHeight="1">
      <c r="A96" s="216" t="s">
        <v>715</v>
      </c>
      <c r="B96" s="225"/>
      <c r="C96" s="225"/>
      <c r="D96" s="216"/>
      <c r="E96" s="216"/>
      <c r="F96" s="597">
        <v>22311891.95</v>
      </c>
      <c r="G96" s="524"/>
      <c r="H96" s="597">
        <v>22471525.76</v>
      </c>
      <c r="J96" s="524">
        <v>42835726.03</v>
      </c>
      <c r="K96" s="524"/>
      <c r="L96" s="524">
        <v>41593146.1</v>
      </c>
    </row>
    <row r="97" spans="1:12" ht="25.5" customHeight="1">
      <c r="A97" s="216" t="s">
        <v>714</v>
      </c>
      <c r="B97" s="225"/>
      <c r="C97" s="225"/>
      <c r="D97" s="216"/>
      <c r="E97" s="216"/>
      <c r="F97" s="524">
        <v>11498142.68</v>
      </c>
      <c r="G97" s="525"/>
      <c r="H97" s="524">
        <v>10569029.990000004</v>
      </c>
      <c r="J97" s="524">
        <v>22608212.98</v>
      </c>
      <c r="K97" s="525"/>
      <c r="L97" s="524">
        <v>19917306.610000003</v>
      </c>
    </row>
    <row r="98" spans="1:12" ht="25.5" customHeight="1" thickBot="1">
      <c r="A98" s="216" t="s">
        <v>713</v>
      </c>
      <c r="B98" s="216"/>
      <c r="C98" s="216"/>
      <c r="D98" s="224"/>
      <c r="E98" s="224"/>
      <c r="F98" s="661">
        <f>SUM(F96:F97)</f>
        <v>33810034.629999995</v>
      </c>
      <c r="G98" s="525"/>
      <c r="H98" s="661">
        <f>SUM(H96:H97)</f>
        <v>33040555.750000007</v>
      </c>
      <c r="J98" s="661">
        <f>SUM(J96:J97)</f>
        <v>65443939.010000005</v>
      </c>
      <c r="K98" s="525"/>
      <c r="L98" s="661">
        <f>SUM(L96:L97)</f>
        <v>61510452.71000001</v>
      </c>
    </row>
    <row r="99" spans="1:12" ht="25.5" customHeight="1" thickTop="1">
      <c r="A99" s="216"/>
      <c r="B99" s="216"/>
      <c r="C99" s="216"/>
      <c r="D99" s="224"/>
      <c r="E99" s="224"/>
      <c r="F99" s="216"/>
      <c r="G99" s="216"/>
      <c r="H99" s="216"/>
      <c r="I99" s="279"/>
      <c r="J99" s="292"/>
      <c r="K99" s="279"/>
      <c r="L99" s="292"/>
    </row>
    <row r="100" spans="2:12" s="216" customFormat="1" ht="25.5" customHeight="1">
      <c r="B100" s="247"/>
      <c r="C100" s="247"/>
      <c r="D100" s="225"/>
      <c r="E100" s="248"/>
      <c r="F100" s="247"/>
      <c r="G100" s="247"/>
      <c r="H100" s="249"/>
      <c r="I100" s="249"/>
      <c r="J100" s="250"/>
      <c r="K100" s="250"/>
      <c r="L100" s="247"/>
    </row>
    <row r="101" spans="2:12" s="216" customFormat="1" ht="25.5" customHeight="1">
      <c r="B101" s="247"/>
      <c r="C101" s="247"/>
      <c r="D101" s="225"/>
      <c r="E101" s="248"/>
      <c r="F101" s="247"/>
      <c r="G101" s="247"/>
      <c r="H101" s="249"/>
      <c r="I101" s="249"/>
      <c r="J101" s="250"/>
      <c r="K101" s="250"/>
      <c r="L101" s="247"/>
    </row>
    <row r="102" spans="2:12" s="216" customFormat="1" ht="25.5" customHeight="1">
      <c r="B102" s="247"/>
      <c r="C102" s="247"/>
      <c r="D102" s="225"/>
      <c r="E102" s="248"/>
      <c r="F102" s="247"/>
      <c r="G102" s="247"/>
      <c r="H102" s="249"/>
      <c r="I102" s="249"/>
      <c r="J102" s="250"/>
      <c r="K102" s="250"/>
      <c r="L102" s="247"/>
    </row>
    <row r="103" spans="2:12" s="216" customFormat="1" ht="25.5" customHeight="1">
      <c r="B103" s="247"/>
      <c r="C103" s="247"/>
      <c r="D103" s="225"/>
      <c r="E103" s="248"/>
      <c r="F103" s="247"/>
      <c r="G103" s="247"/>
      <c r="H103" s="226"/>
      <c r="I103" s="226"/>
      <c r="J103" s="250"/>
      <c r="K103" s="250"/>
      <c r="L103" s="247"/>
    </row>
    <row r="104" spans="1:12" ht="29.25" customHeight="1">
      <c r="A104" s="695" t="s">
        <v>116</v>
      </c>
      <c r="B104" s="695"/>
      <c r="C104" s="695"/>
      <c r="D104" s="696"/>
      <c r="E104" s="696"/>
      <c r="F104" s="696"/>
      <c r="G104" s="696"/>
      <c r="H104" s="696"/>
      <c r="I104" s="696"/>
      <c r="J104" s="696"/>
      <c r="K104" s="696"/>
      <c r="L104" s="696"/>
    </row>
    <row r="105" spans="1:12" ht="29.25" customHeight="1">
      <c r="A105" s="695"/>
      <c r="B105" s="695"/>
      <c r="C105" s="695"/>
      <c r="D105" s="696"/>
      <c r="E105" s="696"/>
      <c r="F105" s="696"/>
      <c r="G105" s="696"/>
      <c r="H105" s="696"/>
      <c r="I105" s="696"/>
      <c r="J105" s="696"/>
      <c r="K105" s="696"/>
      <c r="L105" s="696"/>
    </row>
  </sheetData>
  <sheetProtection/>
  <mergeCells count="2">
    <mergeCell ref="I19:J19"/>
    <mergeCell ref="I43:J43"/>
  </mergeCells>
  <printOptions/>
  <pageMargins left="0.5905511811023623" right="0.2755905511811024" top="0.4724409448818898" bottom="0" header="0.1968503937007874" footer="0"/>
  <pageSetup horizontalDpi="600" verticalDpi="600" orientation="portrait" paperSize="9" scale="78" r:id="rId1"/>
  <rowBreaks count="2" manualBreakCount="2">
    <brk id="35" max="255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6">
      <selection activeCell="A28" sqref="A28"/>
    </sheetView>
  </sheetViews>
  <sheetFormatPr defaultColWidth="9.140625" defaultRowHeight="24.75" customHeight="1"/>
  <cols>
    <col min="1" max="1" width="21.7109375" style="577" customWidth="1"/>
    <col min="2" max="2" width="19.140625" style="577" customWidth="1"/>
    <col min="3" max="4" width="17.00390625" style="577" customWidth="1"/>
    <col min="5" max="5" width="17.8515625" style="577" customWidth="1"/>
    <col min="6" max="6" width="18.421875" style="577" customWidth="1"/>
    <col min="7" max="7" width="18.28125" style="577" customWidth="1"/>
    <col min="8" max="8" width="18.421875" style="577" customWidth="1"/>
    <col min="9" max="9" width="18.57421875" style="577" customWidth="1"/>
    <col min="10" max="16384" width="9.140625" style="577" customWidth="1"/>
  </cols>
  <sheetData>
    <row r="1" spans="1:9" s="218" customFormat="1" ht="24" customHeight="1">
      <c r="A1" s="548" t="s">
        <v>328</v>
      </c>
      <c r="B1" s="548"/>
      <c r="C1" s="548"/>
      <c r="D1" s="548"/>
      <c r="E1" s="548"/>
      <c r="F1" s="548"/>
      <c r="G1" s="548"/>
      <c r="H1" s="548"/>
      <c r="I1" s="548"/>
    </row>
    <row r="2" ht="21"/>
    <row r="3" spans="1:9" ht="24" customHeight="1">
      <c r="A3" s="492" t="s">
        <v>177</v>
      </c>
      <c r="B3" s="493"/>
      <c r="C3" s="494"/>
      <c r="D3" s="494"/>
      <c r="E3" s="493"/>
      <c r="F3" s="493"/>
      <c r="G3" s="495"/>
      <c r="H3" s="493"/>
      <c r="I3" s="493"/>
    </row>
    <row r="4" spans="1:9" ht="24" customHeight="1">
      <c r="A4" s="463" t="s">
        <v>12</v>
      </c>
      <c r="B4" s="493"/>
      <c r="C4" s="493"/>
      <c r="D4" s="493"/>
      <c r="E4" s="493"/>
      <c r="F4" s="493"/>
      <c r="G4" s="493"/>
      <c r="H4" s="493"/>
      <c r="I4" s="493"/>
    </row>
    <row r="5" spans="1:9" ht="24" customHeight="1">
      <c r="A5" s="493"/>
      <c r="B5" s="493"/>
      <c r="C5" s="493"/>
      <c r="D5" s="493"/>
      <c r="E5" s="493"/>
      <c r="F5" s="493"/>
      <c r="G5" s="493"/>
      <c r="H5" s="493"/>
      <c r="I5" s="497" t="s">
        <v>862</v>
      </c>
    </row>
    <row r="6" spans="1:9" ht="24" customHeight="1">
      <c r="A6" s="498"/>
      <c r="B6" s="498"/>
      <c r="C6" s="499" t="s">
        <v>889</v>
      </c>
      <c r="D6" s="499" t="s">
        <v>588</v>
      </c>
      <c r="E6" s="499" t="s">
        <v>892</v>
      </c>
      <c r="F6" s="499" t="s">
        <v>885</v>
      </c>
      <c r="G6" s="499" t="s">
        <v>893</v>
      </c>
      <c r="H6" s="499" t="s">
        <v>894</v>
      </c>
      <c r="I6" s="499" t="s">
        <v>860</v>
      </c>
    </row>
    <row r="7" spans="1:9" ht="24" customHeight="1">
      <c r="A7" s="498"/>
      <c r="B7" s="498"/>
      <c r="C7" s="500"/>
      <c r="D7" s="500"/>
      <c r="E7" s="500"/>
      <c r="F7" s="500"/>
      <c r="G7" s="500" t="s">
        <v>895</v>
      </c>
      <c r="H7" s="500" t="s">
        <v>896</v>
      </c>
      <c r="I7" s="500"/>
    </row>
    <row r="8" spans="1:9" ht="24" customHeight="1">
      <c r="A8" s="493" t="s">
        <v>897</v>
      </c>
      <c r="B8" s="493"/>
      <c r="C8" s="501"/>
      <c r="D8" s="501"/>
      <c r="E8" s="501"/>
      <c r="F8" s="501"/>
      <c r="G8" s="501"/>
      <c r="H8" s="501"/>
      <c r="I8" s="493"/>
    </row>
    <row r="9" spans="1:9" ht="24" customHeight="1">
      <c r="A9" s="493" t="s">
        <v>230</v>
      </c>
      <c r="B9" s="493"/>
      <c r="C9" s="580">
        <v>227908928.53000003</v>
      </c>
      <c r="D9" s="580">
        <v>1423891077.1</v>
      </c>
      <c r="E9" s="580">
        <v>184165668.02</v>
      </c>
      <c r="F9" s="580">
        <v>105994323.62</v>
      </c>
      <c r="G9" s="580">
        <v>553684263.05</v>
      </c>
      <c r="H9" s="580">
        <v>22875274.849999934</v>
      </c>
      <c r="I9" s="580">
        <f>SUM(C9:H9)</f>
        <v>2518519535.1699996</v>
      </c>
    </row>
    <row r="10" spans="1:9" ht="24" customHeight="1">
      <c r="A10" s="493" t="s">
        <v>898</v>
      </c>
      <c r="B10" s="493"/>
      <c r="C10" s="502">
        <v>56603</v>
      </c>
      <c r="D10" s="502">
        <v>3132694.69</v>
      </c>
      <c r="E10" s="503">
        <v>14235440</v>
      </c>
      <c r="F10" s="503">
        <v>1543698.33</v>
      </c>
      <c r="G10" s="503">
        <v>3670892.42</v>
      </c>
      <c r="H10" s="503">
        <v>16210089.34</v>
      </c>
      <c r="I10" s="503">
        <f>SUM(C10:H10)</f>
        <v>38849417.78</v>
      </c>
    </row>
    <row r="11" spans="1:9" s="578" customFormat="1" ht="24" customHeight="1">
      <c r="A11" s="504" t="s">
        <v>502</v>
      </c>
      <c r="B11" s="504"/>
      <c r="C11" s="502">
        <v>-2646124.9</v>
      </c>
      <c r="D11" s="502">
        <v>30369369.813</v>
      </c>
      <c r="E11" s="502">
        <v>0</v>
      </c>
      <c r="F11" s="502">
        <v>0</v>
      </c>
      <c r="G11" s="502">
        <v>0</v>
      </c>
      <c r="H11" s="503">
        <v>-32303922.58</v>
      </c>
      <c r="I11" s="503">
        <f>SUM(C11:H11)</f>
        <v>-4580677.666999996</v>
      </c>
    </row>
    <row r="12" spans="1:9" s="579" customFormat="1" ht="24" customHeight="1">
      <c r="A12" s="505" t="s">
        <v>899</v>
      </c>
      <c r="B12" s="505"/>
      <c r="C12" s="502">
        <v>0</v>
      </c>
      <c r="D12" s="502">
        <v>0</v>
      </c>
      <c r="E12" s="502">
        <v>-20000</v>
      </c>
      <c r="F12" s="502">
        <v>0</v>
      </c>
      <c r="G12" s="502">
        <v>-130005</v>
      </c>
      <c r="H12" s="502">
        <v>0</v>
      </c>
      <c r="I12" s="502">
        <f>SUM(C12:H12)</f>
        <v>-150005</v>
      </c>
    </row>
    <row r="13" spans="1:9" ht="24" customHeight="1">
      <c r="A13" s="462" t="s">
        <v>5</v>
      </c>
      <c r="B13" s="493"/>
      <c r="C13" s="506">
        <f aca="true" t="shared" si="0" ref="C13:I13">SUM(C9:C12)</f>
        <v>225319406.63000003</v>
      </c>
      <c r="D13" s="506">
        <f t="shared" si="0"/>
        <v>1457393141.603</v>
      </c>
      <c r="E13" s="506">
        <f t="shared" si="0"/>
        <v>198381108.02</v>
      </c>
      <c r="F13" s="506">
        <f t="shared" si="0"/>
        <v>107538021.95</v>
      </c>
      <c r="G13" s="506">
        <f t="shared" si="0"/>
        <v>557225150.4699999</v>
      </c>
      <c r="H13" s="506">
        <f t="shared" si="0"/>
        <v>6781441.60999994</v>
      </c>
      <c r="I13" s="506">
        <f t="shared" si="0"/>
        <v>2552638270.283</v>
      </c>
    </row>
    <row r="14" spans="1:9" ht="24" customHeight="1">
      <c r="A14" s="493" t="s">
        <v>900</v>
      </c>
      <c r="B14" s="493"/>
      <c r="C14" s="507"/>
      <c r="D14" s="507"/>
      <c r="E14" s="507"/>
      <c r="F14" s="507"/>
      <c r="G14" s="507"/>
      <c r="H14" s="507"/>
      <c r="I14" s="508"/>
    </row>
    <row r="15" spans="1:9" ht="24" customHeight="1">
      <c r="A15" s="493" t="s">
        <v>230</v>
      </c>
      <c r="B15" s="493"/>
      <c r="C15" s="581">
        <v>0</v>
      </c>
      <c r="D15" s="581">
        <v>671040474.75</v>
      </c>
      <c r="E15" s="581">
        <v>118518575.75</v>
      </c>
      <c r="F15" s="581">
        <v>79347319.47999999</v>
      </c>
      <c r="G15" s="581">
        <v>446079600.63000005</v>
      </c>
      <c r="H15" s="581">
        <v>0</v>
      </c>
      <c r="I15" s="581">
        <f>SUM(C15:H15)</f>
        <v>1314985970.6100001</v>
      </c>
    </row>
    <row r="16" spans="1:9" ht="24" customHeight="1">
      <c r="A16" s="493" t="s">
        <v>901</v>
      </c>
      <c r="B16" s="493"/>
      <c r="C16" s="503">
        <v>0</v>
      </c>
      <c r="D16" s="502">
        <v>28438345.36</v>
      </c>
      <c r="E16" s="502">
        <v>12676769.18</v>
      </c>
      <c r="F16" s="502">
        <v>4567321.9</v>
      </c>
      <c r="G16" s="502">
        <v>15525074.91</v>
      </c>
      <c r="H16" s="502">
        <v>0</v>
      </c>
      <c r="I16" s="503">
        <f>SUM(C16:H16)</f>
        <v>61207511.349999994</v>
      </c>
    </row>
    <row r="17" spans="1:9" ht="24" customHeight="1">
      <c r="A17" s="493" t="s">
        <v>902</v>
      </c>
      <c r="B17" s="493"/>
      <c r="C17" s="503">
        <v>0</v>
      </c>
      <c r="D17" s="502">
        <v>0</v>
      </c>
      <c r="E17" s="502">
        <v>-19999</v>
      </c>
      <c r="F17" s="502">
        <v>0</v>
      </c>
      <c r="G17" s="502">
        <v>-130004</v>
      </c>
      <c r="H17" s="502">
        <v>0</v>
      </c>
      <c r="I17" s="502">
        <f>SUM(C17:H17)</f>
        <v>-150003</v>
      </c>
    </row>
    <row r="18" spans="1:9" ht="24" customHeight="1">
      <c r="A18" s="462" t="s">
        <v>5</v>
      </c>
      <c r="B18" s="493"/>
      <c r="C18" s="509">
        <f>SUM(C15:C17)</f>
        <v>0</v>
      </c>
      <c r="D18" s="509">
        <f aca="true" t="shared" si="1" ref="D18:I18">SUM(D15:D17)</f>
        <v>699478820.11</v>
      </c>
      <c r="E18" s="509">
        <f t="shared" si="1"/>
        <v>131175345.93</v>
      </c>
      <c r="F18" s="509">
        <f t="shared" si="1"/>
        <v>83914641.38</v>
      </c>
      <c r="G18" s="509">
        <f t="shared" si="1"/>
        <v>461474671.5400001</v>
      </c>
      <c r="H18" s="509">
        <f t="shared" si="1"/>
        <v>0</v>
      </c>
      <c r="I18" s="509">
        <f t="shared" si="1"/>
        <v>1376043478.96</v>
      </c>
    </row>
    <row r="19" spans="1:9" ht="24" customHeight="1">
      <c r="A19" s="493" t="s">
        <v>905</v>
      </c>
      <c r="B19" s="493"/>
      <c r="C19" s="507"/>
      <c r="D19" s="507"/>
      <c r="E19" s="507"/>
      <c r="F19" s="507"/>
      <c r="G19" s="507"/>
      <c r="H19" s="507"/>
      <c r="I19" s="508"/>
    </row>
    <row r="20" spans="1:9" ht="24" customHeight="1" thickBot="1">
      <c r="A20" s="462" t="s">
        <v>229</v>
      </c>
      <c r="B20" s="493"/>
      <c r="C20" s="510">
        <f>C9-C15</f>
        <v>227908928.53000003</v>
      </c>
      <c r="D20" s="510">
        <f aca="true" t="shared" si="2" ref="D20:I20">D9-D15</f>
        <v>752850602.3499999</v>
      </c>
      <c r="E20" s="510">
        <f t="shared" si="2"/>
        <v>65647092.27000001</v>
      </c>
      <c r="F20" s="510">
        <f t="shared" si="2"/>
        <v>26647004.140000015</v>
      </c>
      <c r="G20" s="510">
        <f t="shared" si="2"/>
        <v>107604662.4199999</v>
      </c>
      <c r="H20" s="510">
        <f t="shared" si="2"/>
        <v>22875274.849999934</v>
      </c>
      <c r="I20" s="510">
        <f t="shared" si="2"/>
        <v>1203533564.5599995</v>
      </c>
    </row>
    <row r="21" spans="1:9" ht="24" customHeight="1" thickBot="1" thickTop="1">
      <c r="A21" s="462" t="s">
        <v>13</v>
      </c>
      <c r="B21" s="493"/>
      <c r="C21" s="510">
        <f>C13-C18</f>
        <v>225319406.63000003</v>
      </c>
      <c r="D21" s="510">
        <f aca="true" t="shared" si="3" ref="D21:I21">D13-D18</f>
        <v>757914321.4929999</v>
      </c>
      <c r="E21" s="510">
        <f t="shared" si="3"/>
        <v>67205762.09</v>
      </c>
      <c r="F21" s="510">
        <f t="shared" si="3"/>
        <v>23623380.570000008</v>
      </c>
      <c r="G21" s="510">
        <f t="shared" si="3"/>
        <v>95750478.92999983</v>
      </c>
      <c r="H21" s="510">
        <f t="shared" si="3"/>
        <v>6781441.60999994</v>
      </c>
      <c r="I21" s="510">
        <f t="shared" si="3"/>
        <v>1176594791.323</v>
      </c>
    </row>
    <row r="22" spans="1:9" ht="24" customHeight="1" thickTop="1">
      <c r="A22" s="493"/>
      <c r="B22" s="493"/>
      <c r="C22" s="511"/>
      <c r="D22" s="511"/>
      <c r="E22" s="511"/>
      <c r="F22" s="511"/>
      <c r="G22" s="511"/>
      <c r="H22" s="511"/>
      <c r="I22" s="512"/>
    </row>
    <row r="23" spans="1:9" ht="24" customHeight="1">
      <c r="A23" s="662" t="s">
        <v>79</v>
      </c>
      <c r="B23" s="493"/>
      <c r="C23" s="511"/>
      <c r="D23" s="511"/>
      <c r="E23" s="511"/>
      <c r="F23" s="511"/>
      <c r="G23" s="511"/>
      <c r="H23" s="511"/>
      <c r="I23" s="508"/>
    </row>
    <row r="24" spans="1:9" ht="24" customHeight="1">
      <c r="A24" s="663" t="s">
        <v>72</v>
      </c>
      <c r="B24" s="493"/>
      <c r="C24" s="511"/>
      <c r="D24" s="511"/>
      <c r="E24" s="511"/>
      <c r="F24" s="511"/>
      <c r="G24" s="511"/>
      <c r="H24" s="511"/>
      <c r="I24" s="507"/>
    </row>
    <row r="25" spans="1:9" ht="24" customHeight="1">
      <c r="A25" s="496"/>
      <c r="B25" s="493"/>
      <c r="C25" s="511"/>
      <c r="D25" s="511"/>
      <c r="E25" s="511"/>
      <c r="F25" s="511"/>
      <c r="G25" s="511"/>
      <c r="H25" s="511"/>
      <c r="I25" s="511"/>
    </row>
    <row r="26" spans="1:9" ht="24" customHeight="1">
      <c r="A26" s="496"/>
      <c r="B26" s="493"/>
      <c r="C26" s="511"/>
      <c r="D26" s="511"/>
      <c r="E26" s="511"/>
      <c r="F26" s="511"/>
      <c r="G26" s="511"/>
      <c r="H26" s="511"/>
      <c r="I26" s="511"/>
    </row>
    <row r="27" spans="1:10" s="218" customFormat="1" ht="24" customHeight="1">
      <c r="A27" s="548" t="s">
        <v>117</v>
      </c>
      <c r="B27" s="548"/>
      <c r="C27" s="697"/>
      <c r="D27" s="697"/>
      <c r="E27" s="697"/>
      <c r="F27" s="697"/>
      <c r="G27" s="697"/>
      <c r="H27" s="697"/>
      <c r="I27" s="697"/>
      <c r="J27" s="698"/>
    </row>
    <row r="28" spans="1:9" s="218" customFormat="1" ht="24" customHeight="1">
      <c r="A28" s="548"/>
      <c r="B28" s="548"/>
      <c r="C28" s="697"/>
      <c r="D28" s="697"/>
      <c r="E28" s="697"/>
      <c r="F28" s="697"/>
      <c r="G28" s="697"/>
      <c r="H28" s="697"/>
      <c r="I28" s="697"/>
    </row>
    <row r="35" ht="9" customHeight="1"/>
  </sheetData>
  <sheetProtection/>
  <printOptions/>
  <pageMargins left="0.95" right="0" top="0.47" bottom="0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owner</cp:lastModifiedBy>
  <cp:lastPrinted>2015-08-14T02:25:57Z</cp:lastPrinted>
  <dcterms:created xsi:type="dcterms:W3CDTF">2003-01-01T10:56:48Z</dcterms:created>
  <dcterms:modified xsi:type="dcterms:W3CDTF">2015-08-14T03:45:16Z</dcterms:modified>
  <cp:category/>
  <cp:version/>
  <cp:contentType/>
  <cp:contentStatus/>
</cp:coreProperties>
</file>