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00" windowHeight="7650" activeTab="0"/>
  </bookViews>
  <sheets>
    <sheet name="BS" sheetId="1" r:id="rId1"/>
    <sheet name="PL&amp;CF" sheetId="2" r:id="rId2"/>
    <sheet name="PL Q1" sheetId="3" state="hidden" r:id="rId3"/>
    <sheet name="Consolidated" sheetId="4" r:id="rId4"/>
    <sheet name="The Company only" sheetId="5" r:id="rId5"/>
    <sheet name="000" sheetId="6" state="veryHidden" r:id="rId6"/>
  </sheets>
  <definedNames>
    <definedName name="_xlnm.Print_Area" localSheetId="0">'BS'!$A$1:$L$100</definedName>
    <definedName name="_xlnm.Print_Area" localSheetId="1">'PL&amp;CF'!$A$1:$L$193</definedName>
  </definedNames>
  <calcPr fullCalcOnLoad="1"/>
</workbook>
</file>

<file path=xl/sharedStrings.xml><?xml version="1.0" encoding="utf-8"?>
<sst xmlns="http://schemas.openxmlformats.org/spreadsheetml/2006/main" count="509" uniqueCount="305">
  <si>
    <t>งบการเงินรวม</t>
  </si>
  <si>
    <t>หมายเหตุ</t>
  </si>
  <si>
    <t>สินทรัพย์หมุนเวียน</t>
  </si>
  <si>
    <t>รวมสินทรัพย์หมุนเวียน</t>
  </si>
  <si>
    <t>หมายเหตุประกอบงบการเงินเป็นส่วนหนึ่งของงบการเงินนี้</t>
  </si>
  <si>
    <t>รวมสินทรัพย์</t>
  </si>
  <si>
    <t>หนี้สินหมุนเวียน</t>
  </si>
  <si>
    <t>รวมหนี้สินหมุนเวียน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</si>
  <si>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</si>
  <si>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</si>
  <si>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</si>
  <si>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กรรมการ</t>
  </si>
  <si>
    <t>งบกระแสเงินสด</t>
  </si>
  <si>
    <t>งบกระแสเงินสด (ต่อ)</t>
  </si>
  <si>
    <t>ข้อมูลกระแสเงินสดเปิดเผยเพิ่มเติม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</si>
  <si>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</si>
  <si>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</si>
  <si>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</si>
  <si>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รวมหนี้สินไม่หมุนเวียน</t>
  </si>
  <si>
    <t>รวม</t>
  </si>
  <si>
    <t>ยังไม่ได้จัดสรร</t>
  </si>
  <si>
    <t>ของบริษัทย่อย</t>
  </si>
  <si>
    <t>ส่วนเกิน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</si>
  <si>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</si>
  <si>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</si>
  <si>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</si>
  <si>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รวมส่วนของผู้ถือหุ้น</t>
  </si>
  <si>
    <t>กำไรสะสม</t>
  </si>
  <si>
    <t>งบการเงินเฉพาะกิจการ</t>
  </si>
  <si>
    <t>สินทรัพย์</t>
  </si>
  <si>
    <t>เงินสดและรายการเทียบเท่าเงินสด</t>
  </si>
  <si>
    <t>หนี้สินและส่วนของผู้ถือหุ้น</t>
  </si>
  <si>
    <t>หนี้สินและส่วนของผู้ถือหุ้น (ต่อ)</t>
  </si>
  <si>
    <t>รายได้อื่น</t>
  </si>
  <si>
    <t xml:space="preserve"> หมายเหตุประกอบงบการเงินเป็นส่วนหนึ่งของงบการเงินนี้</t>
  </si>
  <si>
    <t>สินทรัพย์ไม่หมุนเวียนอื่น</t>
  </si>
  <si>
    <t>หนี้สินไม่หมุนเวียนอื่น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</si>
  <si>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</si>
  <si>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</si>
  <si>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 </t>
  </si>
  <si>
    <t xml:space="preserve">กำไรสะสม </t>
  </si>
  <si>
    <t>รายได้</t>
  </si>
  <si>
    <t>รวมรายได้</t>
  </si>
  <si>
    <t>ค่าใช้จ่าย</t>
  </si>
  <si>
    <t>รวมค่าใช้จ่าย</t>
  </si>
  <si>
    <t xml:space="preserve">   สินค้าคงเหลือ</t>
  </si>
  <si>
    <t xml:space="preserve">   สินทรัพย์ไม่หมุนเวียนอื่น</t>
  </si>
  <si>
    <t>หนี้สินดำเนินงานเพิ่มขึ้น(ลดลง)</t>
  </si>
  <si>
    <t>ค่าใช้จ่ายในการบริหาร</t>
  </si>
  <si>
    <t>ค่าใช้จ่ายทางการเงิน</t>
  </si>
  <si>
    <t xml:space="preserve">   จากกิจกรรมดำเนินงาน</t>
  </si>
  <si>
    <t>รวมส่วนของ</t>
  </si>
  <si>
    <t>ผู้ถือหุ้น</t>
  </si>
  <si>
    <t xml:space="preserve">   ยังไม่ได้จัดสรร</t>
  </si>
  <si>
    <t>ส่วนเกินมูลค่า</t>
  </si>
  <si>
    <t>หุ้นสามัญ</t>
  </si>
  <si>
    <t xml:space="preserve">   เงินสดจ่ายภาษีเงินได้</t>
  </si>
  <si>
    <t>รายการที่ไม่ใช่เงินสด</t>
  </si>
  <si>
    <t>ส่วนเกินมูลค่าหุ้นสามัญ</t>
  </si>
  <si>
    <t>มูลค่าหุ้นสามัญ</t>
  </si>
  <si>
    <t>(ยังไม่ได้ตรวจสอบ แต่สอบทานแล้ว)</t>
  </si>
  <si>
    <t xml:space="preserve">      ในสินทรัพย์และหนี้สินดำเนินงาน</t>
  </si>
  <si>
    <t>สำรอง</t>
  </si>
  <si>
    <t>ต้นทุนบริการ</t>
  </si>
  <si>
    <t>ของบริษัทฯ</t>
  </si>
  <si>
    <t>งบแสดงฐานะการเงิน</t>
  </si>
  <si>
    <t>องค์ประกอบอื่นของส่วนของผู้ถือหุ้น</t>
  </si>
  <si>
    <t>การแบ่งปันกำไร</t>
  </si>
  <si>
    <t>ส่วนที่เป็นของผู้มีส่วนได้เสียที่ไม่มีอำนาจควบคุมของบริษัทย่อย</t>
  </si>
  <si>
    <t>งบกำไรขาดทุนเบ็ดเสร็จ</t>
  </si>
  <si>
    <t>กำไรขาดทุนเบ็ดเสร็จรวมสำหรับงวด</t>
  </si>
  <si>
    <t>การแบ่งปันกำไรขาดทุนเบ็ดเสร็จรวม</t>
  </si>
  <si>
    <t>ส่วนของผู้มีส่วน</t>
  </si>
  <si>
    <t>ได้เสียที่ไม่มี</t>
  </si>
  <si>
    <t>อำนาจควบคุม</t>
  </si>
  <si>
    <t>ส่วนที่เป็นของผู้ถือหุ้นของบริษัทฯ</t>
  </si>
  <si>
    <t>สินค้าคงเหลือ</t>
  </si>
  <si>
    <t>เงินลงทุนในบริษัทย่อย</t>
  </si>
  <si>
    <t>ที่ดิน อาคารและอุปกรณ์</t>
  </si>
  <si>
    <t>สินทรัพย์ไม่มีตัวตน</t>
  </si>
  <si>
    <t>งบแสดงฐานะการเงิน (ต่อ)</t>
  </si>
  <si>
    <t>เจ้าหนี้การค้าและเจ้าหนี้อื่น</t>
  </si>
  <si>
    <t xml:space="preserve">ส่วนของผู้ถือหุ้นของบริษัทฯ </t>
  </si>
  <si>
    <t>กำไรขาดทุนเบ็ดเสร็จอื่น</t>
  </si>
  <si>
    <t>ตามกฎหมาย</t>
  </si>
  <si>
    <t>และชำระแล้ว</t>
  </si>
  <si>
    <t>ที่ออกและ</t>
  </si>
  <si>
    <t>ชำระแล้ว</t>
  </si>
  <si>
    <t>ผลต่างของอัตราแลกเปลี่ยนจากการแปลงค่างบการเงิน</t>
  </si>
  <si>
    <t xml:space="preserve">   ที่เป็นเงินตราต่างประเทศ</t>
  </si>
  <si>
    <t>สินทรัพย์ดำเนินงาน(เพิ่มขึ้น)ลดลง</t>
  </si>
  <si>
    <t>หนี้สินภาษีเงินได้รอการตัดบัญชี</t>
  </si>
  <si>
    <t>กำไรสำหรับงวด</t>
  </si>
  <si>
    <t>เงินลงทุนชั่วคราว</t>
  </si>
  <si>
    <t>เงินลงทุนในหลักทรัพย์เผื่อขาย</t>
  </si>
  <si>
    <t>ส่วนของผู้ถือหุ้นของบริษัทฯ</t>
  </si>
  <si>
    <t>ที่ออก</t>
  </si>
  <si>
    <t>องค์ประกอบอื่น</t>
  </si>
  <si>
    <t>ของส่วนของ</t>
  </si>
  <si>
    <t>เงินลงทุนในบริษัทร่วม</t>
  </si>
  <si>
    <t>เงินสดและรายการเทียบเท่าเงินสดเพิ่มขึ้น(ลดลง)สุทธิ</t>
  </si>
  <si>
    <t>อสังหาริมทรัพย์เพื่อการลงทุน</t>
  </si>
  <si>
    <t>ส่วนของผู้มีส่วนได้เสียที่ไม่มีอำนาจควบคุมของบริษัทย่อย</t>
  </si>
  <si>
    <t>เงินสดรับจากการออกหุ้นกู้</t>
  </si>
  <si>
    <t>รายการที่จะไม่ถูกบันทึกในส่วนของกำไรหรือขาดทุนในภายหลัง</t>
  </si>
  <si>
    <t>รายการที่จะถูกบันทึกในส่วนของกำไรหรือขาดทุนในภายหลัง</t>
  </si>
  <si>
    <t>2561</t>
  </si>
  <si>
    <t>ลูกหนี้ตามสัญญาเช่าการเงิน - สุทธิจาก</t>
  </si>
  <si>
    <t xml:space="preserve">   ส่วนที่ถึงกำหนดรับชำระภายในหนึ่งปี</t>
  </si>
  <si>
    <t>บริษัท สหพัฒนาอินเตอร์โฮลดิ้ง จำกัด (มหาชน) และบริษัทย่อย</t>
  </si>
  <si>
    <t>เงินลงทุนระยะยาวอื่น</t>
  </si>
  <si>
    <t>ที่เป็นทุน</t>
  </si>
  <si>
    <t>ของบริษัทร่วม</t>
  </si>
  <si>
    <t>องค์ประกอบ</t>
  </si>
  <si>
    <t>หุ้นกู้แปลงสภาพ -</t>
  </si>
  <si>
    <t>จากการวัดมูลค่า</t>
  </si>
  <si>
    <t>ผลต่างจากการ</t>
  </si>
  <si>
    <t xml:space="preserve">งบแสดงการเปลี่ยนแปลงส่วนของผู้ถือหุ้น </t>
  </si>
  <si>
    <t xml:space="preserve">งบการเงินเฉพาะกิจการ </t>
  </si>
  <si>
    <t>รายได้ค่าสาธารณูปโภครับ</t>
  </si>
  <si>
    <t>รายได้จากการขายอสังหาริมทรัพย์</t>
  </si>
  <si>
    <t>รายได้ค่าปรึกษาและบริการ</t>
  </si>
  <si>
    <t>รายได้เงินปันผลรับ</t>
  </si>
  <si>
    <t>ต้นทุนขายอสังหาริมทรัพย์</t>
  </si>
  <si>
    <t>ส่วนแบ่งกำไรจากเงินลงทุนในบริษัทร่วม</t>
  </si>
  <si>
    <t>กำไรก่อนส่วนแบ่งกำไรจากเงินลงทุนในบริษัทร่วม</t>
  </si>
  <si>
    <t xml:space="preserve">   ค่าใช้จ่ายภาระผูกพันผลประโยชน์พนักงาน</t>
  </si>
  <si>
    <t xml:space="preserve">   เจ้าหนี้การค้าและเจ้าหนี้อื่น</t>
  </si>
  <si>
    <t>ต้นทุนค่าสาธารณูปโภค</t>
  </si>
  <si>
    <t xml:space="preserve">กำไรขาดทุนเบ็ดเสร็จอื่นสำหรับงวด </t>
  </si>
  <si>
    <t>หุ้นกู้</t>
  </si>
  <si>
    <t>หุ้นกู้แปลงสภาพ - องค์ประกอบที่เป็นหนี้สิน</t>
  </si>
  <si>
    <t xml:space="preserve">      หุ้นสามัญ 582,923,188 หุ้น มูลค่าหุ้นละ 1 บาท</t>
  </si>
  <si>
    <t xml:space="preserve">   ค่าใช้จ่ายทางการเงินและภาษีเงินได้</t>
  </si>
  <si>
    <t>กำไรก่อนค่าใช้จ่ายทางการเงินและภาษีเงินได้</t>
  </si>
  <si>
    <t>ภาษีเงินได้</t>
  </si>
  <si>
    <t xml:space="preserve">   ถึงกำหนดชำระภายในหนึ่งปี</t>
  </si>
  <si>
    <t>สำรองผลประโยชน์ระยะยาวของพนักงาน - สุทธิ</t>
  </si>
  <si>
    <t xml:space="preserve">   จากส่วนที่ถึงกำหนดชำระภายในหนึ่งปี</t>
  </si>
  <si>
    <t xml:space="preserve">      สำรองตามกฎหมาย</t>
  </si>
  <si>
    <t xml:space="preserve">      สำรองทั่วไป</t>
  </si>
  <si>
    <t xml:space="preserve">   จัดสรรแล้ว</t>
  </si>
  <si>
    <t>ส่วนเกินทุน</t>
  </si>
  <si>
    <t>หุ้นทุนซื้อคืน</t>
  </si>
  <si>
    <t>ทั่วไป</t>
  </si>
  <si>
    <t>จัดสรรแล้ว</t>
  </si>
  <si>
    <t>กำไรต่อหุ้น (บาท)</t>
  </si>
  <si>
    <t>กำไรต่อหุ้นขั้นพื้นฐาน</t>
  </si>
  <si>
    <t xml:space="preserve">   กำไรส่วนที่เป็นของผู้ถือหุ้นของบริษัทฯ</t>
  </si>
  <si>
    <t>กำไรต่อหุ้นปรับลด</t>
  </si>
  <si>
    <t>ยอดคงเหลือ ณ วันที่ 1 มกราคม 2560</t>
  </si>
  <si>
    <t>ยอดคงเหลือ ณ วันที่ 1 มกราคม 2561</t>
  </si>
  <si>
    <t xml:space="preserve">   - ตามที่รายงานไว้เดิม</t>
  </si>
  <si>
    <t xml:space="preserve">ยอดคงเหลือ ณ วันที่ 1 มกราคม 2561 </t>
  </si>
  <si>
    <t xml:space="preserve">   - หลังการปรับปรุง</t>
  </si>
  <si>
    <t>ผลสะสมจากการปรับปรุงรายการของปีก่อน</t>
  </si>
  <si>
    <t>สินทรัพย์หมุนเวียนอื่น</t>
  </si>
  <si>
    <t>หนี้สินหมุนเวียนอื่น</t>
  </si>
  <si>
    <t xml:space="preserve">   ค่าเสื่อมราคาและค่าตัดจำหน่าย</t>
  </si>
  <si>
    <t xml:space="preserve">   ดอกเบี้ยจ่าย</t>
  </si>
  <si>
    <t xml:space="preserve">   หนี้สินหมุนเวียนอื่น</t>
  </si>
  <si>
    <t xml:space="preserve">   หนี้สินไม่หมุนเวียนอื่น</t>
  </si>
  <si>
    <t>เงินสดจ่ายซื้อที่ดิน อาคารและอุปกรณ์</t>
  </si>
  <si>
    <t>เงินสดจ่ายซื้ออสังหาริมทรัพย์เพื่อการลงทุน</t>
  </si>
  <si>
    <t xml:space="preserve">   สินทรัพย์หมุนเวียนอื่น</t>
  </si>
  <si>
    <t xml:space="preserve">   เงินปันผลรับจากบริษัทร่วม</t>
  </si>
  <si>
    <t xml:space="preserve">   เงินปันผลรับจากบริษัทอื่นและเงินลงทุนระยะยาวอื่น</t>
  </si>
  <si>
    <t xml:space="preserve">   ลูกหนี้ตามสัญญาเช่าการเงิน</t>
  </si>
  <si>
    <t>เงินปันผลรับจากบริษัทร่วม</t>
  </si>
  <si>
    <t>เงินสดจ่ายซื้อสินทรัพย์ไม่มีตัวตน</t>
  </si>
  <si>
    <t>เงินปันผลรับจากบริษัทอื่นและเงินลงทุนระยะยาวอื่น</t>
  </si>
  <si>
    <t xml:space="preserve">   รับชำระภายในหนึ่งปี</t>
  </si>
  <si>
    <t>ส่วนของลูกหนี้ตามสัญญาเช่าการเงินที่ถึงกำหนด</t>
  </si>
  <si>
    <t>ส่วนเกินทุนหุ้นทุนซื้อคืนของบริษัทร่วม</t>
  </si>
  <si>
    <t>(หน่วย: พันบาท ยกเว้นกำไรต่อหุ้นขั้นพื้นฐานแสดงเป็นบาท)</t>
  </si>
  <si>
    <t>กำไรขาดทุนเบ็ดเสร็จอื่น:</t>
  </si>
  <si>
    <t xml:space="preserve">   - สุทธิภาษีเงินได้</t>
  </si>
  <si>
    <t>ขาดทุนจากการประมาณการตามหลักคณิตศาสตร์ประกันภัย</t>
  </si>
  <si>
    <t>ส่วนของสำรองผลประโยชน์ระยะยาวของพนักงานที่</t>
  </si>
  <si>
    <t>กำไรขาดทุน:</t>
  </si>
  <si>
    <t>(หน่วย: พันบาท ยกเว้นกำไรต่อหุ้นแสดงเป็นบาท)</t>
  </si>
  <si>
    <t>งบกำไรขาดทุนเบ็ดเสร็จ (ต่อ)</t>
  </si>
  <si>
    <t>เงินลงทุนใน</t>
  </si>
  <si>
    <t>หลักทรัพย์เผื่อขาย</t>
  </si>
  <si>
    <t>แปลงค่างบการเงิน</t>
  </si>
  <si>
    <t>ต่างประเทศ</t>
  </si>
  <si>
    <t>ที่เป็นเงินตรา</t>
  </si>
  <si>
    <t>งบแสดงการเปลี่ยนแปลงส่วนของผู้ถือหุ้น (ต่อ)</t>
  </si>
  <si>
    <t>ในหลักทรัพย์เผื่อขาย</t>
  </si>
  <si>
    <t>วัดมูลค่าเงินลงทุน</t>
  </si>
  <si>
    <t xml:space="preserve">   ส่วนแบ่งกำไรจากเงินลงทุนในบริษัทร่วม</t>
  </si>
  <si>
    <t>เงินสดจ่ายซื้อเงินลงทุนในบริษัทร่วม</t>
  </si>
  <si>
    <t>เงินสดจ่ายซื้อเงินลงทุนในหลักทรัพย์เผื่อขาย</t>
  </si>
  <si>
    <t>เงินสดจ่ายซื้อเงินลงทุนระยะยาวอื่น</t>
  </si>
  <si>
    <t>เงินสดรับจากการขายเงินลงทุนในบริษัทร่วม</t>
  </si>
  <si>
    <t>เงินสดรับจากการขายเงินลงทุนระยะยาวอื่น</t>
  </si>
  <si>
    <t>เงินสดรับจากการขายเงินลงทุนในหลักทรัพย์เผื่อขาย</t>
  </si>
  <si>
    <t>ภาษีเงินได้ค้างจ่าย</t>
  </si>
  <si>
    <t>9, 11</t>
  </si>
  <si>
    <t xml:space="preserve">   กำไรจากการขายที่ดิน อาคารและอุปกรณ์</t>
  </si>
  <si>
    <t>สินทรัพย์ภาษีเงินได้รอการตัดบัญชี</t>
  </si>
  <si>
    <t>ขาดทุนจากการลดลงของมูลค่าเงินลงทุน</t>
  </si>
  <si>
    <t xml:space="preserve">   จำนวนหุ้นสามัญถัวเฉลี่ยถ่วงน้ำหนัก (พันหุ้น)</t>
  </si>
  <si>
    <t>กำไรก่อนภาษีเงินได้</t>
  </si>
  <si>
    <t>กำไรก่อนภาษี</t>
  </si>
  <si>
    <t>เงินกู้ยืมระยะสั้นจากสถาบันการเงิน</t>
  </si>
  <si>
    <t>รายการปรับกระทบกำไรก่อนภาษีเป็นเงินสดรับ(จ่าย)</t>
  </si>
  <si>
    <t>เงินสดรับจากการขายที่ดิน อาคารและอุปกรณ์</t>
  </si>
  <si>
    <t xml:space="preserve">   เจ้าหนี้จากการซื้อที่ดิน อาคารและอุปกรณ์</t>
  </si>
  <si>
    <t>ผลกำไร(ขาดทุน)จากการวัดมูลค่าเงินลงทุนในหลักทรัพย์เผื่อขาย</t>
  </si>
  <si>
    <t>กำไรจากการต่อรองราคาซื้อ</t>
  </si>
  <si>
    <t>กำไรจากการเปลี่ยนประเภทเงินลงทุน</t>
  </si>
  <si>
    <t>เงินปันผลจ่าย</t>
  </si>
  <si>
    <t>ส่วนของผู้ถือหุ้นที่ไม่มีอำนาจควบคุมในบริษัทย่อย</t>
  </si>
  <si>
    <t xml:space="preserve">   ค่าใช้จ่ายจากหนี้สินที่อาจจะเกิดขึ้น</t>
  </si>
  <si>
    <t>เงินสดรับจากการขายอสังหาริมทรัพย์เพื่อการลงทุน</t>
  </si>
  <si>
    <t>เงินสดรับจากการออกหุ้นกู้แปลงสภาพ</t>
  </si>
  <si>
    <t xml:space="preserve">สำหรับงวดสามเดือนสิ้นสุดวันที่ 31 มีนาคม 2561 </t>
  </si>
  <si>
    <t>งบการเงินซึ่งแสดง</t>
  </si>
  <si>
    <t>เงินลงทุนตาม</t>
  </si>
  <si>
    <t>วิธีส่วนได้เสีย</t>
  </si>
  <si>
    <t xml:space="preserve">         มูลค่าหุ้นละ 1 บาท)</t>
  </si>
  <si>
    <t>(ปรับปรุงใหม่)</t>
  </si>
  <si>
    <t xml:space="preserve">   สำรองผลประโยชน์ระยะยาวของพนักงาน</t>
  </si>
  <si>
    <t xml:space="preserve">   กำไรจากการเปลี่ยนประเภทเงินลงทุน</t>
  </si>
  <si>
    <t xml:space="preserve">   ค่าเผื่อหนี้สงสัยจะสูญ(โอนกลับ)</t>
  </si>
  <si>
    <t>เงินสดจ่ายซื้อเงินลงทุนในบริษัทย่อย</t>
  </si>
  <si>
    <t>ออกหุ้นกู้แปลงสภาพ - องค์ประกอบที่เป็นทุน</t>
  </si>
  <si>
    <t>ผลกำไร(ขาดทุน)จากการประมาณการตามหลักคณิตศาสตร์ประกันภัย</t>
  </si>
  <si>
    <t xml:space="preserve">   ณ วันที่ซื้อ</t>
  </si>
  <si>
    <t xml:space="preserve">   เงินปันผลรับจากบริษัทย่อย</t>
  </si>
  <si>
    <t>เงินปันผลจ่ายแก่ผู้มีส่วนได้เสียที่ไม่มีอำนาจควบคุมของบริษัทย่อย</t>
  </si>
  <si>
    <t>เงินปันผลรับจากบริษัทย่อย</t>
  </si>
  <si>
    <t xml:space="preserve">   กำไรจากการต่อรองราคาซื้อ</t>
  </si>
  <si>
    <t>กลับรายการผลกำไรจากการวัดมูลค่าเงินลงทุนในหลักทรัพย์เผื่อขาย</t>
  </si>
  <si>
    <t>ลูกหนี้การค้าและลูกหนี้อื่น</t>
  </si>
  <si>
    <t xml:space="preserve">   ขาดทุนจากการลดลงของมูลค่าเงินลงทุน</t>
  </si>
  <si>
    <t xml:space="preserve">   ลูกหนี้การค้าและลูกหนี้อื่น</t>
  </si>
  <si>
    <t>เงินสดสุทธิจากกิจกรรมจัดหาเงิน</t>
  </si>
  <si>
    <t xml:space="preserve">      เงินลงทุนในบริษัทร่วม</t>
  </si>
  <si>
    <t xml:space="preserve">   โอนเปลี่ยนประเภทเงินลงทุนจากเงินลงทุนในหลักทรัพย์เผื่อขายเป็น</t>
  </si>
  <si>
    <t xml:space="preserve">   เจ้าหนี้จากการซื้ออสังหาริมทรัพย์เพื่อการลงทุน</t>
  </si>
  <si>
    <t>เงินสดจากกิจกรรมดำเนินงาน</t>
  </si>
  <si>
    <t>เงินสดสุทธิใช้ไปในกิจกรรมลงทุน</t>
  </si>
  <si>
    <t>ส่วนเกินทุนจากการ</t>
  </si>
  <si>
    <t xml:space="preserve">   - สุทธิจากภาษีเงินได้</t>
  </si>
  <si>
    <t xml:space="preserve">  จากการเปลี่ยนประเภทเงินลงทุน - สุทธิจากภาษีเงินได้</t>
  </si>
  <si>
    <t>ผลขาดทุนจากการวัดมูลค่าเงินลงทุนในหลักทรัพย์เผื่อขาย</t>
  </si>
  <si>
    <t>ส่วนของเงินกู้ยืมระยะยาวจากสถาบันการเงิน</t>
  </si>
  <si>
    <t xml:space="preserve">   ที่ถึงกำหนดชำระภายในหนึ่งปี</t>
  </si>
  <si>
    <t>เงินกู้ยืมระยะยาวจากสถาบันการเงิน - สุทธิ</t>
  </si>
  <si>
    <t>ณ วันที่ 31 ธันวาคม 2561</t>
  </si>
  <si>
    <t>(หน่วย: บาท)</t>
  </si>
  <si>
    <t xml:space="preserve">สำหรับปีสิ้นสุดวันที่ 31 ธันวาคม 2561 </t>
  </si>
  <si>
    <t>สำหรับปีสิ้นสุดวันที่ 31 ธันวาคม 2561</t>
  </si>
  <si>
    <t>ยอดคงเหลือ ณ วันที่ 31 ธันวาคม 2560</t>
  </si>
  <si>
    <t>ยอดคงเหลือ ณ วันที่ 31 ธันวาคม 2561</t>
  </si>
  <si>
    <t>ส่วนเกินทุนจากการเปลี่ยนแปลงสัดส่วนเงินลงทุนในบริษัทร่วม</t>
  </si>
  <si>
    <t xml:space="preserve">      หุ้นสามัญ 571,515,007 หุ้น มูลค่าหุ้นละ 1 บาท</t>
  </si>
  <si>
    <t>กำไรสำหรับปี</t>
  </si>
  <si>
    <t>กำไรสำหรับปี (ปรับปรุงใหม่)</t>
  </si>
  <si>
    <t xml:space="preserve">กำไรขาดทุนเบ็ดเสร็จอื่นสำหรับปี </t>
  </si>
  <si>
    <t xml:space="preserve">กำไรขาดทุนเบ็ดเสร็จรวมสำหรับปี </t>
  </si>
  <si>
    <t>8, 11</t>
  </si>
  <si>
    <t>8, 12</t>
  </si>
  <si>
    <t>8, 22</t>
  </si>
  <si>
    <t>8, 27</t>
  </si>
  <si>
    <t>กำไรจากการจำหน่ายเงินลงทุน</t>
  </si>
  <si>
    <t>14, 31</t>
  </si>
  <si>
    <t xml:space="preserve">   ขาดทุนที่ยังไม่เกิดขึ้นจากหลักทรัพย์เพื่อค้า</t>
  </si>
  <si>
    <t>เงินสดจ่ายดอกเบี้ย</t>
  </si>
  <si>
    <t xml:space="preserve">   (หมายเหตุ 25)</t>
  </si>
  <si>
    <t>แปลงสภาพหุ้นกู้เป็นหุ้นสามัญ (หมายเหตุ 25, 28)</t>
  </si>
  <si>
    <t>เงินปันผลจ่าย (หมายเหตุ 33)</t>
  </si>
  <si>
    <t>เงินสดและรายการเทียบเท่าเงินสดต้นปี</t>
  </si>
  <si>
    <t xml:space="preserve"> เงินสดสุทธิจากกิจกรรมดำเนินงาน</t>
  </si>
  <si>
    <t>ขาดทุนจากการจำหน่ายเงินลงทุน</t>
  </si>
  <si>
    <t xml:space="preserve">   โอนเปลี่ยนประเภทเงินลงทุนจากเงินลงทุนในบริษัทร่วมเป็น</t>
  </si>
  <si>
    <t xml:space="preserve">      เงินลงทุนในหลักทรัพย์เผื่อขาย</t>
  </si>
  <si>
    <t xml:space="preserve">   ขาดทุน(กำไร)จากการขายเงินลงทุน</t>
  </si>
  <si>
    <t>เงินลงทุนในหลักทรัพย์เพื่อค้า</t>
  </si>
  <si>
    <t xml:space="preserve">         (2560: หุ้นสามัญ 494,034,300 หุ้น </t>
  </si>
  <si>
    <t>14, 15</t>
  </si>
  <si>
    <t>8, 30</t>
  </si>
  <si>
    <t>17, 18, 19</t>
  </si>
  <si>
    <t xml:space="preserve">   กำไรจากการดำเนินงานก่อนการเปลี่ยนแปลง</t>
  </si>
  <si>
    <t>เงินสดรับจากเงินกู้ยืมระยะสั้นจากสถาบันการเงิน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</si>
  <si>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</si>
  <si>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 xml:space="preserve">   จำนวนหุ้นสามัญถัวเฉลี่ยถ่วงน้ำหนัก (หุ้น)</t>
  </si>
  <si>
    <t xml:space="preserve">   (หมายเหตุ 4)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</si>
  <si>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</si>
  <si>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</si>
  <si>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 xml:space="preserve">   เจ้าหนี้จากการซื้อเงินลงทุน</t>
  </si>
  <si>
    <t xml:space="preserve">   เปลี่ยนสัดส่วนเงินลงทุนของบริษัทร่วม</t>
  </si>
  <si>
    <t>ส่วนแบ่ง</t>
  </si>
  <si>
    <t>องค์ประกอบอื่นของ</t>
  </si>
  <si>
    <t>ส่วนของผู้ถือหุ้นของบริษัทร่วมลดลงสุทธิจากการ</t>
  </si>
  <si>
    <t>กำไรจากการเปลี่ยนแปลงประเภทเงินลงทุนเผื่อขายของบริษัทร่วม</t>
  </si>
  <si>
    <t>ปรับกำไรสะสมจากการแก้ไขข้อผิดพลาดทางบัญชี</t>
  </si>
  <si>
    <t>เงินสดจ่ายซื้อเงินลงทุนในหลักทรัพย์เพื่อค้า</t>
  </si>
  <si>
    <t>เงินสดและรายการเทียบเท่าเงินสดปลายปี (หมายเหตุ 7)</t>
  </si>
  <si>
    <t>รายได้ค่าปรึกษา ค่าเช่าและค่าบริการ</t>
  </si>
  <si>
    <t>เงินลงทุนชั่วคราวลดลง(เพิ่มขึ้น)</t>
  </si>
  <si>
    <t>กำไรขาดทุนเบ็ดเสร็จอื่นสำหรับปี</t>
  </si>
  <si>
    <t>กำไรขาดทุนเบ็ดเสร็จรวมสำหรับปี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</si>
</sst>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&quot;฿&quot;* #,##0_);_(&quot;฿&quot;* \(#,##0\);_(&quot;฿&quot;* &quot;-&quot;_);_(@_)"/>
    <numFmt numFmtId="204" formatCode="&quot;ผ&quot;#,##0.00_);[Red]\(&quot;ผ&quot;#,##0.00\)"/>
    <numFmt numFmtId="205" formatCode="#,##0.0_);\(#,##0.0\)"/>
    <numFmt numFmtId="206" formatCode="#,##0.0_);[Red]\(#,##0.0\)"/>
    <numFmt numFmtId="207" formatCode="00000"/>
    <numFmt numFmtId="208" formatCode="_-&quot;$&quot;* #,##0.00_-;\-&quot;$&quot;* #,##0.00_-;_-&quot;$&quot;* &quot;-&quot;??_-;_-@_-"/>
    <numFmt numFmtId="209" formatCode="#,##0;\(#,##0\)"/>
    <numFmt numFmtId="210" formatCode="\$#,##0.00;\(\$#,##0.00\)"/>
    <numFmt numFmtId="211" formatCode="\$#,##0;\(\$#,##0\)"/>
    <numFmt numFmtId="212" formatCode="_(* #,##0_);_(* \(#,##0\);_(* &quot;-&quot;??_);_(@_)"/>
    <numFmt numFmtId="213" formatCode="0.0%"/>
    <numFmt numFmtId="214" formatCode="dd\-mmm\-yy_)"/>
    <numFmt numFmtId="215" formatCode="0.00_)"/>
    <numFmt numFmtId="216" formatCode="#,##0.00\ &quot;F&quot;;\-#,##0.00\ &quot;F&quot;"/>
    <numFmt numFmtId="217" formatCode="_(* #,##0.0_);_(* \(#,##0.0\);_(* &quot;-&quot;??_);_(@_)"/>
    <numFmt numFmtId="218" formatCode="#,##0.0"/>
    <numFmt numFmtId="219" formatCode="_(* #,##0.000_);_(* \(#,##0.000\);_(* &quot;-&quot;??_);_(@_)"/>
    <numFmt numFmtId="220" formatCode="_(* #,##0.0000_);_(* \(#,##0.0000\);_(* &quot;-&quot;??_);_(@_)"/>
    <numFmt numFmtId="221" formatCode="_(* #,##0.0_);_(* \(#,##0.0\);_(* &quot;-&quot;_);_(@_)"/>
    <numFmt numFmtId="222" formatCode="_(* #,##0.00_);_(* \(#,##0.00\);_(* &quot;-&quot;_);_(@_)"/>
    <numFmt numFmtId="223" formatCode="_(* #,##0.000_);_(* \(#,##0.000\);_(* &quot;-&quot;_);_(@_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_(* #,##0_);_(* \(#,##0\)"/>
    <numFmt numFmtId="229" formatCode="#,##0_ ;[Red]\-#,##0\ "/>
    <numFmt numFmtId="230" formatCode="_-* #,##0.0_-;\-* #,##0.0_-;_-* &quot;-&quot;??_-;_-@_-"/>
    <numFmt numFmtId="231" formatCode="_-* #,##0_-;\-* #,##0_-;_-* &quot;-&quot;??_-;_-@_-"/>
    <numFmt numFmtId="232" formatCode="[$-D00041E]0"/>
    <numFmt numFmtId="233" formatCode="0.0"/>
  </numFmts>
  <fonts count="62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u val="single"/>
      <sz val="9"/>
      <color indexed="12"/>
      <name val="ApFont"/>
      <family val="0"/>
    </font>
    <font>
      <u val="single"/>
      <sz val="9"/>
      <color indexed="36"/>
      <name val="ApFont"/>
      <family val="0"/>
    </font>
    <font>
      <sz val="10"/>
      <name val="Times New Roman"/>
      <family val="1"/>
    </font>
    <font>
      <sz val="8"/>
      <name val="Arial"/>
      <family val="2"/>
    </font>
    <font>
      <sz val="7"/>
      <name val="Small Fonts"/>
      <family val="2"/>
    </font>
    <font>
      <sz val="15"/>
      <name val="CordiaUPC"/>
      <family val="1"/>
    </font>
    <font>
      <sz val="10"/>
      <name val="Arial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8"/>
      <name val="Angsana New"/>
      <family val="1"/>
    </font>
    <font>
      <b/>
      <sz val="13"/>
      <color indexed="8"/>
      <name val="Angsana New"/>
      <family val="1"/>
    </font>
    <font>
      <i/>
      <sz val="13"/>
      <name val="Angsana New"/>
      <family val="1"/>
    </font>
    <font>
      <i/>
      <u val="single"/>
      <sz val="13"/>
      <name val="Angsana New"/>
      <family val="1"/>
    </font>
    <font>
      <i/>
      <sz val="13"/>
      <color indexed="8"/>
      <name val="Angsana New"/>
      <family val="1"/>
    </font>
    <font>
      <b/>
      <i/>
      <u val="single"/>
      <sz val="13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u val="single"/>
      <sz val="12"/>
      <name val="Angsana New"/>
      <family val="1"/>
    </font>
    <font>
      <sz val="12"/>
      <name val="Helv"/>
      <family val="0"/>
    </font>
    <font>
      <u val="single"/>
      <sz val="13"/>
      <color indexed="8"/>
      <name val="Angsana New"/>
      <family val="1"/>
    </font>
    <font>
      <b/>
      <i/>
      <sz val="13"/>
      <color indexed="8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Tahom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92" fontId="4" fillId="0" borderId="0" applyFont="0" applyFill="0" applyBorder="0" applyAlignment="0" applyProtection="0"/>
    <xf numFmtId="209" fontId="7" fillId="0" borderId="0">
      <alignment/>
      <protection/>
    </xf>
    <xf numFmtId="43" fontId="4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4" fillId="0" borderId="0" applyFont="0" applyFill="0" applyBorder="0" applyAlignment="0" applyProtection="0"/>
    <xf numFmtId="210" fontId="7" fillId="0" borderId="0">
      <alignment/>
      <protection/>
    </xf>
    <xf numFmtId="211" fontId="7" fillId="0" borderId="0">
      <alignment/>
      <protection/>
    </xf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38" fontId="8" fillId="30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1" borderId="1" applyNumberFormat="0" applyAlignment="0" applyProtection="0"/>
    <xf numFmtId="10" fontId="8" fillId="32" borderId="6" applyNumberFormat="0" applyBorder="0" applyAlignment="0" applyProtection="0"/>
    <xf numFmtId="0" fontId="56" fillId="0" borderId="7" applyNumberFormat="0" applyFill="0" applyAlignment="0" applyProtection="0"/>
    <xf numFmtId="0" fontId="57" fillId="33" borderId="0" applyNumberFormat="0" applyBorder="0" applyAlignment="0" applyProtection="0"/>
    <xf numFmtId="37" fontId="9" fillId="0" borderId="0">
      <alignment/>
      <protection/>
    </xf>
    <xf numFmtId="206" fontId="10" fillId="0" borderId="0">
      <alignment/>
      <protection/>
    </xf>
    <xf numFmtId="0" fontId="4" fillId="0" borderId="0">
      <alignment/>
      <protection/>
    </xf>
    <xf numFmtId="0" fontId="0" fillId="34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1" fontId="11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39" fontId="26" fillId="0" borderId="0">
      <alignment/>
      <protection/>
    </xf>
  </cellStyleXfs>
  <cellXfs count="189">
    <xf numFmtId="0" fontId="0" fillId="0" borderId="0" xfId="0" applyAlignment="1">
      <alignment/>
    </xf>
    <xf numFmtId="37" fontId="16" fillId="0" borderId="0" xfId="0" applyNumberFormat="1" applyFont="1" applyFill="1" applyAlignment="1">
      <alignment horizontal="left"/>
    </xf>
    <xf numFmtId="37" fontId="13" fillId="0" borderId="0" xfId="65" applyNumberFormat="1" applyFont="1" applyFill="1" applyAlignment="1">
      <alignment horizontal="centerContinuous"/>
      <protection/>
    </xf>
    <xf numFmtId="37" fontId="17" fillId="0" borderId="0" xfId="65" applyNumberFormat="1" applyFont="1" applyFill="1" applyAlignment="1">
      <alignment horizontal="centerContinuous"/>
      <protection/>
    </xf>
    <xf numFmtId="38" fontId="13" fillId="0" borderId="0" xfId="65" applyNumberFormat="1" applyFont="1" applyFill="1" applyAlignment="1">
      <alignment horizontal="centerContinuous"/>
      <protection/>
    </xf>
    <xf numFmtId="37" fontId="13" fillId="0" borderId="0" xfId="65" applyNumberFormat="1" applyFont="1" applyFill="1" applyAlignment="1">
      <alignment horizontal="right"/>
      <protection/>
    </xf>
    <xf numFmtId="37" fontId="13" fillId="0" borderId="0" xfId="65" applyNumberFormat="1" applyFont="1" applyFill="1" applyAlignment="1">
      <alignment/>
      <protection/>
    </xf>
    <xf numFmtId="38" fontId="13" fillId="0" borderId="0" xfId="65" applyNumberFormat="1" applyFont="1" applyFill="1" applyAlignment="1">
      <alignment/>
      <protection/>
    </xf>
    <xf numFmtId="192" fontId="15" fillId="0" borderId="0" xfId="0" applyNumberFormat="1" applyFont="1" applyFill="1" applyAlignment="1">
      <alignment horizontal="right"/>
    </xf>
    <xf numFmtId="37" fontId="17" fillId="0" borderId="0" xfId="65" applyNumberFormat="1" applyFont="1" applyFill="1" applyAlignment="1">
      <alignment horizontal="center"/>
      <protection/>
    </xf>
    <xf numFmtId="38" fontId="13" fillId="0" borderId="12" xfId="65" applyNumberFormat="1" applyFont="1" applyFill="1" applyBorder="1" applyAlignment="1">
      <alignment horizontal="center"/>
      <protection/>
    </xf>
    <xf numFmtId="37" fontId="13" fillId="0" borderId="12" xfId="65" applyNumberFormat="1" applyFont="1" applyFill="1" applyBorder="1" applyAlignment="1">
      <alignment horizontal="center"/>
      <protection/>
    </xf>
    <xf numFmtId="37" fontId="13" fillId="0" borderId="0" xfId="65" applyNumberFormat="1" applyFont="1" applyFill="1" applyBorder="1" applyAlignment="1">
      <alignment horizontal="center"/>
      <protection/>
    </xf>
    <xf numFmtId="37" fontId="14" fillId="0" borderId="0" xfId="65" applyNumberFormat="1" applyFont="1" applyFill="1" applyAlignment="1">
      <alignment horizontal="center"/>
      <protection/>
    </xf>
    <xf numFmtId="37" fontId="18" fillId="0" borderId="0" xfId="65" applyNumberFormat="1" applyFont="1" applyFill="1" applyAlignment="1">
      <alignment horizontal="center"/>
      <protection/>
    </xf>
    <xf numFmtId="0" fontId="14" fillId="0" borderId="0" xfId="65" applyNumberFormat="1" applyFont="1" applyFill="1" applyAlignment="1">
      <alignment horizontal="center"/>
      <protection/>
    </xf>
    <xf numFmtId="0" fontId="14" fillId="0" borderId="0" xfId="65" applyNumberFormat="1" applyFont="1" applyFill="1" applyAlignment="1">
      <alignment horizontal="right"/>
      <protection/>
    </xf>
    <xf numFmtId="37" fontId="12" fillId="0" borderId="0" xfId="65" applyNumberFormat="1" applyFont="1" applyFill="1" applyAlignment="1">
      <alignment/>
      <protection/>
    </xf>
    <xf numFmtId="38" fontId="13" fillId="0" borderId="0" xfId="65" applyNumberFormat="1" applyFont="1" applyFill="1" applyBorder="1" applyAlignment="1">
      <alignment horizontal="right"/>
      <protection/>
    </xf>
    <xf numFmtId="38" fontId="13" fillId="0" borderId="0" xfId="65" applyNumberFormat="1" applyFont="1" applyFill="1" applyBorder="1" applyAlignment="1">
      <alignment horizontal="center"/>
      <protection/>
    </xf>
    <xf numFmtId="192" fontId="13" fillId="0" borderId="0" xfId="65" applyNumberFormat="1" applyFont="1" applyFill="1" applyBorder="1" applyAlignment="1">
      <alignment horizontal="right"/>
      <protection/>
    </xf>
    <xf numFmtId="192" fontId="13" fillId="0" borderId="0" xfId="65" applyNumberFormat="1" applyFont="1" applyFill="1" applyAlignment="1">
      <alignment/>
      <protection/>
    </xf>
    <xf numFmtId="192" fontId="13" fillId="0" borderId="12" xfId="65" applyNumberFormat="1" applyFont="1" applyFill="1" applyBorder="1" applyAlignment="1">
      <alignment horizontal="right"/>
      <protection/>
    </xf>
    <xf numFmtId="192" fontId="13" fillId="0" borderId="12" xfId="65" applyNumberFormat="1" applyFont="1" applyFill="1" applyBorder="1" applyAlignment="1">
      <alignment/>
      <protection/>
    </xf>
    <xf numFmtId="37" fontId="17" fillId="0" borderId="0" xfId="65" applyNumberFormat="1" applyFont="1" applyFill="1" applyAlignment="1">
      <alignment horizontal="right"/>
      <protection/>
    </xf>
    <xf numFmtId="192" fontId="13" fillId="0" borderId="0" xfId="65" applyNumberFormat="1" applyFont="1" applyFill="1" applyBorder="1" applyAlignment="1">
      <alignment/>
      <protection/>
    </xf>
    <xf numFmtId="192" fontId="13" fillId="0" borderId="0" xfId="65" applyNumberFormat="1" applyFont="1" applyFill="1" applyBorder="1" applyAlignment="1">
      <alignment horizontal="center"/>
      <protection/>
    </xf>
    <xf numFmtId="205" fontId="17" fillId="0" borderId="0" xfId="65" applyNumberFormat="1" applyFont="1" applyFill="1" applyAlignment="1">
      <alignment horizontal="center"/>
      <protection/>
    </xf>
    <xf numFmtId="37" fontId="12" fillId="0" borderId="0" xfId="65" applyNumberFormat="1" applyFont="1" applyFill="1" applyAlignment="1">
      <alignment horizontal="left"/>
      <protection/>
    </xf>
    <xf numFmtId="37" fontId="13" fillId="0" borderId="0" xfId="65" applyNumberFormat="1" applyFont="1" applyFill="1" applyAlignment="1">
      <alignment horizontal="left"/>
      <protection/>
    </xf>
    <xf numFmtId="192" fontId="13" fillId="0" borderId="13" xfId="65" applyNumberFormat="1" applyFont="1" applyFill="1" applyBorder="1" applyAlignment="1">
      <alignment/>
      <protection/>
    </xf>
    <xf numFmtId="37" fontId="13" fillId="0" borderId="0" xfId="65" applyNumberFormat="1" applyFont="1" applyFill="1" applyBorder="1" applyAlignment="1">
      <alignment/>
      <protection/>
    </xf>
    <xf numFmtId="0" fontId="12" fillId="0" borderId="0" xfId="0" applyNumberFormat="1" applyFont="1" applyFill="1" applyAlignment="1">
      <alignment/>
    </xf>
    <xf numFmtId="212" fontId="1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212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212" fontId="13" fillId="0" borderId="0" xfId="0" applyNumberFormat="1" applyFont="1" applyFill="1" applyAlignment="1" quotePrefix="1">
      <alignment horizontal="left"/>
    </xf>
    <xf numFmtId="212" fontId="13" fillId="0" borderId="0" xfId="0" applyNumberFormat="1" applyFont="1" applyFill="1" applyAlignment="1">
      <alignment horizontal="left"/>
    </xf>
    <xf numFmtId="194" fontId="13" fillId="0" borderId="14" xfId="0" applyNumberFormat="1" applyFont="1" applyFill="1" applyBorder="1" applyAlignment="1">
      <alignment/>
    </xf>
    <xf numFmtId="194" fontId="13" fillId="0" borderId="0" xfId="0" applyNumberFormat="1" applyFont="1" applyFill="1" applyAlignment="1">
      <alignment/>
    </xf>
    <xf numFmtId="194" fontId="13" fillId="0" borderId="0" xfId="0" applyNumberFormat="1" applyFont="1" applyFill="1" applyAlignment="1">
      <alignment horizontal="right"/>
    </xf>
    <xf numFmtId="194" fontId="13" fillId="0" borderId="0" xfId="65" applyNumberFormat="1" applyFont="1" applyFill="1" applyBorder="1" applyAlignment="1">
      <alignment/>
      <protection/>
    </xf>
    <xf numFmtId="194" fontId="13" fillId="0" borderId="0" xfId="65" applyNumberFormat="1" applyFont="1" applyFill="1" applyAlignment="1">
      <alignment/>
      <protection/>
    </xf>
    <xf numFmtId="38" fontId="13" fillId="0" borderId="0" xfId="65" applyNumberFormat="1" applyFont="1" applyFill="1" applyBorder="1" applyAlignment="1">
      <alignment/>
      <protection/>
    </xf>
    <xf numFmtId="0" fontId="13" fillId="0" borderId="0" xfId="65" applyNumberFormat="1" applyFont="1" applyFill="1" applyAlignment="1">
      <alignment horizontal="center"/>
      <protection/>
    </xf>
    <xf numFmtId="0" fontId="13" fillId="0" borderId="0" xfId="65" applyNumberFormat="1" applyFont="1" applyFill="1" applyAlignment="1">
      <alignment horizontal="right"/>
      <protection/>
    </xf>
    <xf numFmtId="192" fontId="13" fillId="0" borderId="0" xfId="65" applyNumberFormat="1" applyFont="1" applyFill="1" applyAlignment="1">
      <alignment horizontal="center"/>
      <protection/>
    </xf>
    <xf numFmtId="192" fontId="13" fillId="0" borderId="14" xfId="65" applyNumberFormat="1" applyFont="1" applyFill="1" applyBorder="1" applyAlignment="1">
      <alignment/>
      <protection/>
    </xf>
    <xf numFmtId="192" fontId="13" fillId="0" borderId="0" xfId="0" applyNumberFormat="1" applyFont="1" applyFill="1" applyBorder="1" applyAlignment="1">
      <alignment horizontal="right"/>
    </xf>
    <xf numFmtId="37" fontId="15" fillId="0" borderId="0" xfId="0" applyNumberFormat="1" applyFont="1" applyFill="1" applyAlignment="1">
      <alignment horizontal="left"/>
    </xf>
    <xf numFmtId="37" fontId="15" fillId="0" borderId="0" xfId="0" applyNumberFormat="1" applyFont="1" applyFill="1" applyAlignment="1">
      <alignment horizontal="centerContinuous"/>
    </xf>
    <xf numFmtId="37" fontId="19" fillId="0" borderId="0" xfId="0" applyNumberFormat="1" applyFont="1" applyFill="1" applyAlignment="1">
      <alignment horizontal="centerContinuous"/>
    </xf>
    <xf numFmtId="192" fontId="15" fillId="0" borderId="0" xfId="0" applyNumberFormat="1" applyFont="1" applyFill="1" applyAlignment="1">
      <alignment horizontal="centerContinuous"/>
    </xf>
    <xf numFmtId="37" fontId="16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/>
    </xf>
    <xf numFmtId="37" fontId="15" fillId="0" borderId="0" xfId="0" applyNumberFormat="1" applyFont="1" applyFill="1" applyAlignment="1">
      <alignment/>
    </xf>
    <xf numFmtId="192" fontId="15" fillId="0" borderId="0" xfId="0" applyNumberFormat="1" applyFont="1" applyFill="1" applyBorder="1" applyAlignment="1">
      <alignment horizontal="right"/>
    </xf>
    <xf numFmtId="37" fontId="15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 horizontal="center"/>
    </xf>
    <xf numFmtId="192" fontId="15" fillId="0" borderId="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 horizontal="left"/>
    </xf>
    <xf numFmtId="37" fontId="15" fillId="0" borderId="0" xfId="0" applyNumberFormat="1" applyFont="1" applyFill="1" applyBorder="1" applyAlignment="1">
      <alignment horizontal="right"/>
    </xf>
    <xf numFmtId="205" fontId="19" fillId="0" borderId="0" xfId="0" applyNumberFormat="1" applyFont="1" applyFill="1" applyAlignment="1">
      <alignment horizontal="center"/>
    </xf>
    <xf numFmtId="192" fontId="15" fillId="0" borderId="12" xfId="0" applyNumberFormat="1" applyFont="1" applyFill="1" applyBorder="1" applyAlignment="1">
      <alignment horizontal="right"/>
    </xf>
    <xf numFmtId="192" fontId="15" fillId="0" borderId="15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Alignment="1">
      <alignment/>
    </xf>
    <xf numFmtId="192" fontId="15" fillId="0" borderId="13" xfId="0" applyNumberFormat="1" applyFont="1" applyFill="1" applyBorder="1" applyAlignment="1">
      <alignment horizontal="right"/>
    </xf>
    <xf numFmtId="0" fontId="14" fillId="0" borderId="0" xfId="65" applyNumberFormat="1" applyFont="1" applyFill="1" applyAlignment="1" quotePrefix="1">
      <alignment horizontal="center"/>
      <protection/>
    </xf>
    <xf numFmtId="192" fontId="13" fillId="0" borderId="12" xfId="65" applyNumberFormat="1" applyFont="1" applyFill="1" applyBorder="1" applyAlignment="1">
      <alignment horizontal="center"/>
      <protection/>
    </xf>
    <xf numFmtId="37" fontId="20" fillId="0" borderId="0" xfId="65" applyNumberFormat="1" applyFont="1" applyFill="1" applyBorder="1" applyAlignment="1">
      <alignment/>
      <protection/>
    </xf>
    <xf numFmtId="192" fontId="13" fillId="0" borderId="0" xfId="0" applyNumberFormat="1" applyFont="1" applyFill="1" applyBorder="1" applyAlignment="1">
      <alignment horizontal="center"/>
    </xf>
    <xf numFmtId="3" fontId="17" fillId="0" borderId="0" xfId="42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92" fontId="24" fillId="0" borderId="0" xfId="0" applyNumberFormat="1" applyFont="1" applyFill="1" applyBorder="1" applyAlignment="1">
      <alignment horizontal="right"/>
    </xf>
    <xf numFmtId="192" fontId="24" fillId="0" borderId="0" xfId="0" applyNumberFormat="1" applyFont="1" applyFill="1" applyBorder="1" applyAlignment="1">
      <alignment horizontal="center"/>
    </xf>
    <xf numFmtId="192" fontId="24" fillId="0" borderId="12" xfId="0" applyNumberFormat="1" applyFont="1" applyFill="1" applyBorder="1" applyAlignment="1">
      <alignment horizontal="center"/>
    </xf>
    <xf numFmtId="192" fontId="24" fillId="0" borderId="12" xfId="0" applyNumberFormat="1" applyFont="1" applyFill="1" applyBorder="1" applyAlignment="1">
      <alignment horizontal="right"/>
    </xf>
    <xf numFmtId="9" fontId="24" fillId="0" borderId="0" xfId="68" applyFont="1" applyFill="1" applyAlignment="1">
      <alignment/>
    </xf>
    <xf numFmtId="212" fontId="24" fillId="0" borderId="0" xfId="0" applyNumberFormat="1" applyFont="1" applyFill="1" applyAlignment="1">
      <alignment/>
    </xf>
    <xf numFmtId="192" fontId="24" fillId="0" borderId="0" xfId="0" applyNumberFormat="1" applyFont="1" applyFill="1" applyBorder="1" applyAlignment="1">
      <alignment/>
    </xf>
    <xf numFmtId="192" fontId="24" fillId="0" borderId="0" xfId="0" applyNumberFormat="1" applyFont="1" applyFill="1" applyAlignment="1">
      <alignment/>
    </xf>
    <xf numFmtId="192" fontId="24" fillId="0" borderId="13" xfId="0" applyNumberFormat="1" applyFont="1" applyFill="1" applyBorder="1" applyAlignment="1">
      <alignment horizontal="right"/>
    </xf>
    <xf numFmtId="37" fontId="24" fillId="0" borderId="0" xfId="0" applyNumberFormat="1" applyFont="1" applyFill="1" applyAlignment="1">
      <alignment/>
    </xf>
    <xf numFmtId="207" fontId="24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212" fontId="21" fillId="0" borderId="0" xfId="0" applyNumberFormat="1" applyFont="1" applyFill="1" applyAlignment="1" quotePrefix="1">
      <alignment/>
    </xf>
    <xf numFmtId="212" fontId="21" fillId="0" borderId="0" xfId="0" applyNumberFormat="1" applyFont="1" applyFill="1" applyBorder="1" applyAlignment="1" quotePrefix="1">
      <alignment/>
    </xf>
    <xf numFmtId="212" fontId="22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37" fontId="21" fillId="0" borderId="0" xfId="0" applyNumberFormat="1" applyFont="1" applyFill="1" applyAlignment="1">
      <alignment horizontal="left"/>
    </xf>
    <xf numFmtId="37" fontId="21" fillId="0" borderId="0" xfId="0" applyNumberFormat="1" applyFont="1" applyFill="1" applyBorder="1" applyAlignment="1">
      <alignment horizontal="left"/>
    </xf>
    <xf numFmtId="38" fontId="22" fillId="0" borderId="0" xfId="0" applyNumberFormat="1" applyFont="1" applyFill="1" applyAlignment="1">
      <alignment horizontal="centerContinuous"/>
    </xf>
    <xf numFmtId="38" fontId="22" fillId="0" borderId="0" xfId="0" applyNumberFormat="1" applyFont="1" applyFill="1" applyBorder="1" applyAlignment="1">
      <alignment horizontal="centerContinuous"/>
    </xf>
    <xf numFmtId="212" fontId="22" fillId="0" borderId="0" xfId="0" applyNumberFormat="1" applyFont="1" applyFill="1" applyAlignment="1">
      <alignment horizontal="center"/>
    </xf>
    <xf numFmtId="212" fontId="22" fillId="0" borderId="0" xfId="0" applyNumberFormat="1" applyFont="1" applyFill="1" applyBorder="1" applyAlignment="1">
      <alignment horizontal="center"/>
    </xf>
    <xf numFmtId="212" fontId="22" fillId="0" borderId="0" xfId="0" applyNumberFormat="1" applyFont="1" applyFill="1" applyBorder="1" applyAlignment="1">
      <alignment/>
    </xf>
    <xf numFmtId="212" fontId="22" fillId="0" borderId="12" xfId="0" applyNumberFormat="1" applyFont="1" applyFill="1" applyBorder="1" applyAlignment="1">
      <alignment horizontal="center"/>
    </xf>
    <xf numFmtId="212" fontId="22" fillId="0" borderId="0" xfId="0" applyNumberFormat="1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/>
    </xf>
    <xf numFmtId="192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9" fontId="22" fillId="0" borderId="0" xfId="68" applyFont="1" applyFill="1" applyAlignment="1">
      <alignment/>
    </xf>
    <xf numFmtId="192" fontId="22" fillId="0" borderId="12" xfId="0" applyNumberFormat="1" applyFont="1" applyFill="1" applyBorder="1" applyAlignment="1">
      <alignment/>
    </xf>
    <xf numFmtId="192" fontId="22" fillId="0" borderId="13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92" fontId="13" fillId="0" borderId="13" xfId="0" applyNumberFormat="1" applyFont="1" applyFill="1" applyBorder="1" applyAlignment="1">
      <alignment horizontal="center"/>
    </xf>
    <xf numFmtId="38" fontId="13" fillId="0" borderId="0" xfId="65" applyNumberFormat="1" applyFont="1" applyFill="1" applyAlignment="1">
      <alignment horizontal="center"/>
      <protection/>
    </xf>
    <xf numFmtId="37" fontId="15" fillId="0" borderId="0" xfId="0" applyNumberFormat="1" applyFont="1" applyFill="1" applyBorder="1" applyAlignment="1">
      <alignment horizontal="centerContinuous"/>
    </xf>
    <xf numFmtId="212" fontId="22" fillId="0" borderId="0" xfId="0" applyNumberFormat="1" applyFont="1" applyFill="1" applyAlignment="1">
      <alignment horizontal="center" wrapText="1"/>
    </xf>
    <xf numFmtId="37" fontId="17" fillId="0" borderId="0" xfId="65" applyNumberFormat="1" applyFont="1" applyFill="1" applyAlignment="1">
      <alignment/>
      <protection/>
    </xf>
    <xf numFmtId="192" fontId="17" fillId="0" borderId="0" xfId="65" applyNumberFormat="1" applyFont="1" applyFill="1" applyBorder="1" applyAlignment="1">
      <alignment horizontal="center"/>
      <protection/>
    </xf>
    <xf numFmtId="0" fontId="17" fillId="0" borderId="0" xfId="65" applyNumberFormat="1" applyFont="1" applyFill="1" applyAlignment="1">
      <alignment horizontal="center"/>
      <protection/>
    </xf>
    <xf numFmtId="0" fontId="17" fillId="0" borderId="0" xfId="65" applyNumberFormat="1" applyFont="1" applyFill="1" applyAlignment="1">
      <alignment horizontal="right"/>
      <protection/>
    </xf>
    <xf numFmtId="212" fontId="22" fillId="0" borderId="12" xfId="0" applyNumberFormat="1" applyFont="1" applyFill="1" applyBorder="1" applyAlignment="1">
      <alignment horizontal="center" wrapText="1"/>
    </xf>
    <xf numFmtId="192" fontId="13" fillId="0" borderId="12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39" fontId="24" fillId="0" borderId="12" xfId="74" applyNumberFormat="1" applyFont="1" applyFill="1" applyBorder="1" applyAlignment="1" applyProtection="1">
      <alignment horizontal="center"/>
      <protection/>
    </xf>
    <xf numFmtId="39" fontId="24" fillId="0" borderId="0" xfId="74" applyNumberFormat="1" applyFont="1" applyFill="1" applyBorder="1" applyAlignment="1" applyProtection="1">
      <alignment horizontal="center"/>
      <protection/>
    </xf>
    <xf numFmtId="39" fontId="24" fillId="0" borderId="0" xfId="74" applyNumberFormat="1" applyFont="1" applyFill="1" applyBorder="1" applyAlignment="1" applyProtection="1">
      <alignment horizontal="centerContinuous"/>
      <protection/>
    </xf>
    <xf numFmtId="0" fontId="24" fillId="0" borderId="16" xfId="0" applyFont="1" applyFill="1" applyBorder="1" applyAlignment="1">
      <alignment/>
    </xf>
    <xf numFmtId="192" fontId="22" fillId="0" borderId="0" xfId="0" applyNumberFormat="1" applyFont="1" applyFill="1" applyBorder="1" applyAlignment="1">
      <alignment horizontal="center"/>
    </xf>
    <xf numFmtId="192" fontId="22" fillId="0" borderId="12" xfId="0" applyNumberFormat="1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 horizontal="center" wrapText="1"/>
    </xf>
    <xf numFmtId="192" fontId="22" fillId="0" borderId="0" xfId="0" applyNumberFormat="1" applyFont="1" applyFill="1" applyAlignment="1">
      <alignment horizontal="center"/>
    </xf>
    <xf numFmtId="39" fontId="22" fillId="0" borderId="12" xfId="74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 horizontal="center"/>
    </xf>
    <xf numFmtId="39" fontId="22" fillId="0" borderId="0" xfId="74" applyNumberFormat="1" applyFont="1" applyFill="1" applyBorder="1" applyAlignment="1" applyProtection="1">
      <alignment horizontal="center"/>
      <protection/>
    </xf>
    <xf numFmtId="212" fontId="22" fillId="0" borderId="0" xfId="0" applyNumberFormat="1" applyFont="1" applyFill="1" applyAlignment="1" quotePrefix="1">
      <alignment horizontal="center"/>
    </xf>
    <xf numFmtId="37" fontId="17" fillId="0" borderId="0" xfId="65" applyNumberFormat="1" applyFont="1" applyFill="1" applyBorder="1" applyAlignment="1">
      <alignment horizontal="center"/>
      <protection/>
    </xf>
    <xf numFmtId="3" fontId="17" fillId="0" borderId="0" xfId="42" applyNumberFormat="1" applyFont="1" applyFill="1" applyBorder="1" applyAlignment="1">
      <alignment horizontal="center"/>
    </xf>
    <xf numFmtId="9" fontId="22" fillId="0" borderId="0" xfId="68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37" fontId="13" fillId="0" borderId="0" xfId="65" applyNumberFormat="1" applyFont="1" applyFill="1" applyBorder="1" applyAlignment="1">
      <alignment horizontal="right"/>
      <protection/>
    </xf>
    <xf numFmtId="37" fontId="13" fillId="0" borderId="0" xfId="65" applyNumberFormat="1" applyFont="1" applyFill="1" applyBorder="1" applyAlignment="1">
      <alignment horizontal="centerContinuous"/>
      <protection/>
    </xf>
    <xf numFmtId="0" fontId="14" fillId="0" borderId="0" xfId="65" applyNumberFormat="1" applyFont="1" applyFill="1" applyBorder="1" applyAlignment="1">
      <alignment horizontal="center"/>
      <protection/>
    </xf>
    <xf numFmtId="0" fontId="13" fillId="0" borderId="0" xfId="65" applyNumberFormat="1" applyFont="1" applyFill="1" applyBorder="1" applyAlignment="1">
      <alignment horizontal="center"/>
      <protection/>
    </xf>
    <xf numFmtId="0" fontId="17" fillId="0" borderId="0" xfId="65" applyNumberFormat="1" applyFont="1" applyFill="1" applyBorder="1" applyAlignment="1">
      <alignment horizontal="center"/>
      <protection/>
    </xf>
    <xf numFmtId="212" fontId="13" fillId="0" borderId="0" xfId="0" applyNumberFormat="1" applyFont="1" applyFill="1" applyBorder="1" applyAlignment="1">
      <alignment/>
    </xf>
    <xf numFmtId="192" fontId="13" fillId="0" borderId="0" xfId="0" applyNumberFormat="1" applyFont="1" applyFill="1" applyBorder="1" applyAlignment="1">
      <alignment/>
    </xf>
    <xf numFmtId="194" fontId="13" fillId="0" borderId="0" xfId="0" applyNumberFormat="1" applyFont="1" applyFill="1" applyBorder="1" applyAlignment="1">
      <alignment/>
    </xf>
    <xf numFmtId="37" fontId="13" fillId="0" borderId="0" xfId="65" applyNumberFormat="1" applyFont="1" applyFill="1" applyAlignment="1">
      <alignment horizontal="center"/>
      <protection/>
    </xf>
    <xf numFmtId="37" fontId="13" fillId="0" borderId="12" xfId="65" applyNumberFormat="1" applyFont="1" applyFill="1" applyBorder="1" applyAlignment="1">
      <alignment/>
      <protection/>
    </xf>
    <xf numFmtId="37" fontId="27" fillId="0" borderId="0" xfId="0" applyNumberFormat="1" applyFont="1" applyFill="1" applyAlignment="1">
      <alignment horizontal="center"/>
    </xf>
    <xf numFmtId="37" fontId="28" fillId="0" borderId="0" xfId="0" applyNumberFormat="1" applyFont="1" applyFill="1" applyAlignment="1">
      <alignment horizontal="center"/>
    </xf>
    <xf numFmtId="37" fontId="16" fillId="0" borderId="0" xfId="0" applyNumberFormat="1" applyFont="1" applyFill="1" applyBorder="1" applyAlignment="1">
      <alignment/>
    </xf>
    <xf numFmtId="37" fontId="16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0" borderId="0" xfId="65" applyNumberFormat="1" applyFont="1" applyFill="1" applyBorder="1" applyAlignment="1">
      <alignment horizontal="right"/>
      <protection/>
    </xf>
    <xf numFmtId="0" fontId="13" fillId="0" borderId="0" xfId="65" applyNumberFormat="1" applyFont="1" applyFill="1" applyAlignment="1" quotePrefix="1">
      <alignment horizontal="left"/>
      <protection/>
    </xf>
    <xf numFmtId="37" fontId="13" fillId="0" borderId="0" xfId="65" applyNumberFormat="1" applyFont="1" applyFill="1" applyAlignment="1" quotePrefix="1">
      <alignment horizontal="left"/>
      <protection/>
    </xf>
    <xf numFmtId="192" fontId="13" fillId="0" borderId="0" xfId="65" applyNumberFormat="1" applyFont="1" applyFill="1" applyAlignment="1">
      <alignment horizontal="right"/>
      <protection/>
    </xf>
    <xf numFmtId="0" fontId="13" fillId="0" borderId="0" xfId="65" applyNumberFormat="1" applyFont="1" applyFill="1" applyAlignment="1">
      <alignment horizontal="left"/>
      <protection/>
    </xf>
    <xf numFmtId="192" fontId="13" fillId="0" borderId="15" xfId="65" applyNumberFormat="1" applyFont="1" applyFill="1" applyBorder="1" applyAlignment="1">
      <alignment horizontal="right"/>
      <protection/>
    </xf>
    <xf numFmtId="37" fontId="13" fillId="0" borderId="0" xfId="65" applyNumberFormat="1" applyFont="1" applyFill="1" applyBorder="1" applyAlignment="1">
      <alignment horizontal="left"/>
      <protection/>
    </xf>
    <xf numFmtId="0" fontId="13" fillId="0" borderId="0" xfId="65" applyNumberFormat="1" applyFont="1" applyFill="1" applyAlignment="1">
      <alignment/>
      <protection/>
    </xf>
    <xf numFmtId="192" fontId="13" fillId="0" borderId="14" xfId="65" applyNumberFormat="1" applyFont="1" applyFill="1" applyBorder="1" applyAlignment="1">
      <alignment horizontal="right"/>
      <protection/>
    </xf>
    <xf numFmtId="0" fontId="13" fillId="0" borderId="0" xfId="65" applyFont="1" applyFill="1" applyBorder="1" applyAlignment="1">
      <alignment/>
      <protection/>
    </xf>
    <xf numFmtId="0" fontId="13" fillId="0" borderId="0" xfId="65" applyFont="1" applyFill="1" applyAlignment="1">
      <alignment/>
      <protection/>
    </xf>
    <xf numFmtId="192" fontId="17" fillId="0" borderId="0" xfId="65" applyNumberFormat="1" applyFont="1" applyFill="1" applyAlignment="1">
      <alignment horizontal="center"/>
      <protection/>
    </xf>
    <xf numFmtId="43" fontId="13" fillId="0" borderId="0" xfId="45" applyFont="1" applyFill="1" applyAlignment="1">
      <alignment/>
    </xf>
    <xf numFmtId="37" fontId="13" fillId="0" borderId="17" xfId="65" applyNumberFormat="1" applyFont="1" applyFill="1" applyBorder="1" applyAlignment="1">
      <alignment/>
      <protection/>
    </xf>
    <xf numFmtId="192" fontId="13" fillId="0" borderId="14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212" fontId="13" fillId="0" borderId="0" xfId="0" applyNumberFormat="1" applyFont="1" applyFill="1" applyBorder="1" applyAlignment="1">
      <alignment horizontal="right"/>
    </xf>
    <xf numFmtId="3" fontId="24" fillId="0" borderId="0" xfId="42" applyNumberFormat="1" applyFont="1" applyFill="1" applyAlignment="1">
      <alignment/>
    </xf>
    <xf numFmtId="192" fontId="13" fillId="0" borderId="0" xfId="42" applyNumberFormat="1" applyFont="1" applyFill="1" applyBorder="1" applyAlignment="1">
      <alignment/>
    </xf>
    <xf numFmtId="192" fontId="13" fillId="0" borderId="0" xfId="42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205" fontId="17" fillId="0" borderId="0" xfId="65" applyNumberFormat="1" applyFont="1" applyFill="1" applyBorder="1" applyAlignment="1">
      <alignment horizontal="center"/>
      <protection/>
    </xf>
    <xf numFmtId="0" fontId="27" fillId="0" borderId="0" xfId="0" applyNumberFormat="1" applyFont="1" applyFill="1" applyBorder="1" applyAlignment="1">
      <alignment horizontal="center"/>
    </xf>
    <xf numFmtId="37" fontId="13" fillId="0" borderId="12" xfId="65" applyNumberFormat="1" applyFont="1" applyFill="1" applyBorder="1" applyAlignment="1">
      <alignment horizontal="center"/>
      <protection/>
    </xf>
    <xf numFmtId="38" fontId="13" fillId="0" borderId="12" xfId="65" applyNumberFormat="1" applyFont="1" applyFill="1" applyBorder="1" applyAlignment="1">
      <alignment horizontal="center"/>
      <protection/>
    </xf>
    <xf numFmtId="0" fontId="24" fillId="0" borderId="1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212" fontId="22" fillId="0" borderId="12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omma_Samart Corp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rmal_Samart Corp" xfId="65"/>
    <cellStyle name="Note" xfId="66"/>
    <cellStyle name="Output" xfId="67"/>
    <cellStyle name="Percent" xfId="68"/>
    <cellStyle name="Percent [2]" xfId="69"/>
    <cellStyle name="Quantity" xfId="70"/>
    <cellStyle name="Title" xfId="71"/>
    <cellStyle name="Total" xfId="72"/>
    <cellStyle name="Warning Text" xfId="73"/>
    <cellStyle name="ปกติ_Sheet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2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2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72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72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view="pageBreakPreview" zoomScale="130" zoomScaleNormal="130" zoomScaleSheetLayoutView="130" workbookViewId="0" topLeftCell="A5">
      <selection activeCell="B11" sqref="B11"/>
    </sheetView>
  </sheetViews>
  <sheetFormatPr defaultColWidth="10.75390625" defaultRowHeight="19.5" customHeight="1"/>
  <cols>
    <col min="1" max="1" width="18.75390625" style="6" customWidth="1"/>
    <col min="2" max="2" width="18.125" style="9" customWidth="1"/>
    <col min="3" max="3" width="0.875" style="9" customWidth="1"/>
    <col min="4" max="4" width="7.625" style="7" customWidth="1"/>
    <col min="5" max="5" width="1.75390625" style="31" customWidth="1"/>
    <col min="6" max="6" width="13.25390625" style="7" customWidth="1"/>
    <col min="7" max="7" width="1.37890625" style="7" customWidth="1"/>
    <col min="8" max="8" width="12.875" style="7" customWidth="1"/>
    <col min="9" max="9" width="1.37890625" style="31" customWidth="1"/>
    <col min="10" max="10" width="12.875" style="7" customWidth="1"/>
    <col min="11" max="11" width="1.37890625" style="6" customWidth="1"/>
    <col min="12" max="12" width="12.875" style="7" customWidth="1"/>
    <col min="13" max="13" width="0.2421875" style="6" customWidth="1"/>
    <col min="14" max="14" width="11.375" style="6" bestFit="1" customWidth="1"/>
    <col min="15" max="16384" width="10.75390625" style="6" customWidth="1"/>
  </cols>
  <sheetData>
    <row r="1" spans="1:12" ht="19.5" customHeight="1">
      <c r="A1" s="28" t="s">
        <v>109</v>
      </c>
      <c r="D1" s="118"/>
      <c r="E1" s="12"/>
      <c r="F1" s="118"/>
      <c r="G1" s="118"/>
      <c r="H1" s="118"/>
      <c r="I1" s="12"/>
      <c r="J1" s="118"/>
      <c r="K1" s="153"/>
      <c r="L1" s="118"/>
    </row>
    <row r="2" spans="1:12" ht="19.5" customHeight="1">
      <c r="A2" s="28" t="s">
        <v>65</v>
      </c>
      <c r="D2" s="118"/>
      <c r="E2" s="12"/>
      <c r="F2" s="118"/>
      <c r="G2" s="118"/>
      <c r="H2" s="118"/>
      <c r="I2" s="12"/>
      <c r="J2" s="118"/>
      <c r="K2" s="153"/>
      <c r="L2" s="118"/>
    </row>
    <row r="3" spans="1:12" ht="19.5" customHeight="1">
      <c r="A3" s="28" t="s">
        <v>251</v>
      </c>
      <c r="D3" s="118"/>
      <c r="E3" s="12"/>
      <c r="F3" s="118"/>
      <c r="G3" s="118"/>
      <c r="H3" s="118"/>
      <c r="I3" s="12"/>
      <c r="J3" s="118"/>
      <c r="K3" s="153"/>
      <c r="L3" s="118"/>
    </row>
    <row r="4" spans="1:13" ht="19.5" customHeight="1">
      <c r="A4" s="51"/>
      <c r="B4" s="53"/>
      <c r="C4" s="53"/>
      <c r="D4" s="54"/>
      <c r="E4" s="119"/>
      <c r="F4" s="54"/>
      <c r="G4" s="54"/>
      <c r="H4" s="54"/>
      <c r="I4" s="119"/>
      <c r="L4" s="6"/>
      <c r="M4" s="8" t="s">
        <v>252</v>
      </c>
    </row>
    <row r="5" spans="6:13" ht="19.5" customHeight="1">
      <c r="F5" s="183" t="s">
        <v>0</v>
      </c>
      <c r="G5" s="183"/>
      <c r="H5" s="183"/>
      <c r="J5" s="183" t="s">
        <v>28</v>
      </c>
      <c r="K5" s="183"/>
      <c r="L5" s="183"/>
      <c r="M5" s="154"/>
    </row>
    <row r="6" spans="1:12" s="55" customFormat="1" ht="19.5" customHeight="1">
      <c r="A6" s="1"/>
      <c r="C6" s="156"/>
      <c r="D6" s="155" t="s">
        <v>1</v>
      </c>
      <c r="E6" s="157"/>
      <c r="F6" s="182">
        <v>2561</v>
      </c>
      <c r="G6" s="158"/>
      <c r="H6" s="182">
        <v>2560</v>
      </c>
      <c r="I6" s="158"/>
      <c r="J6" s="182">
        <v>2561</v>
      </c>
      <c r="K6" s="158"/>
      <c r="L6" s="182">
        <v>2560</v>
      </c>
    </row>
    <row r="7" spans="1:12" s="55" customFormat="1" ht="19.5" customHeight="1">
      <c r="A7" s="1"/>
      <c r="C7" s="156"/>
      <c r="D7" s="155"/>
      <c r="E7" s="157"/>
      <c r="F7" s="180"/>
      <c r="G7" s="157"/>
      <c r="H7" s="159" t="s">
        <v>222</v>
      </c>
      <c r="I7" s="157"/>
      <c r="J7" s="180"/>
      <c r="K7" s="157"/>
      <c r="L7" s="159" t="s">
        <v>222</v>
      </c>
    </row>
    <row r="8" spans="1:12" ht="19.5" customHeight="1">
      <c r="A8" s="28" t="s">
        <v>29</v>
      </c>
      <c r="B8" s="29"/>
      <c r="C8" s="13"/>
      <c r="D8" s="13"/>
      <c r="F8" s="46"/>
      <c r="G8" s="15"/>
      <c r="H8" s="46"/>
      <c r="I8" s="160"/>
      <c r="J8" s="46"/>
      <c r="K8" s="15"/>
      <c r="L8" s="46"/>
    </row>
    <row r="9" spans="1:12" ht="19.5" customHeight="1">
      <c r="A9" s="17" t="s">
        <v>2</v>
      </c>
      <c r="B9" s="6"/>
      <c r="D9" s="9"/>
      <c r="F9" s="21"/>
      <c r="G9" s="21"/>
      <c r="H9" s="21"/>
      <c r="I9" s="25"/>
      <c r="J9" s="21"/>
      <c r="K9" s="21"/>
      <c r="L9" s="21"/>
    </row>
    <row r="10" spans="1:13" ht="19.5" customHeight="1">
      <c r="A10" s="161" t="s">
        <v>30</v>
      </c>
      <c r="B10" s="162"/>
      <c r="D10" s="9">
        <v>7</v>
      </c>
      <c r="F10" s="163">
        <v>211545824</v>
      </c>
      <c r="G10" s="163"/>
      <c r="H10" s="163">
        <v>98756539</v>
      </c>
      <c r="I10" s="20"/>
      <c r="J10" s="163">
        <v>198811335</v>
      </c>
      <c r="K10" s="163"/>
      <c r="L10" s="163">
        <v>91281006</v>
      </c>
      <c r="M10" s="163"/>
    </row>
    <row r="11" spans="1:13" ht="19.5" customHeight="1">
      <c r="A11" s="161" t="s">
        <v>280</v>
      </c>
      <c r="B11" s="162"/>
      <c r="D11" s="9">
        <v>9</v>
      </c>
      <c r="F11" s="163">
        <v>639994683</v>
      </c>
      <c r="G11" s="163"/>
      <c r="H11" s="163">
        <v>0</v>
      </c>
      <c r="I11" s="20"/>
      <c r="J11" s="163">
        <v>639994683</v>
      </c>
      <c r="K11" s="163"/>
      <c r="L11" s="163">
        <v>0</v>
      </c>
      <c r="M11" s="163"/>
    </row>
    <row r="12" spans="1:13" ht="19.5" customHeight="1">
      <c r="A12" s="164" t="s">
        <v>93</v>
      </c>
      <c r="B12" s="162"/>
      <c r="D12" s="9">
        <v>10</v>
      </c>
      <c r="F12" s="163">
        <v>40000000</v>
      </c>
      <c r="G12" s="163"/>
      <c r="H12" s="163">
        <v>61042441</v>
      </c>
      <c r="I12" s="20"/>
      <c r="J12" s="163">
        <v>0</v>
      </c>
      <c r="K12" s="20"/>
      <c r="L12" s="20">
        <v>0</v>
      </c>
      <c r="M12" s="20"/>
    </row>
    <row r="13" spans="1:13" ht="19.5" customHeight="1">
      <c r="A13" s="164" t="s">
        <v>235</v>
      </c>
      <c r="B13" s="29"/>
      <c r="C13" s="140"/>
      <c r="D13" s="9" t="s">
        <v>263</v>
      </c>
      <c r="F13" s="20">
        <v>193958843</v>
      </c>
      <c r="G13" s="20"/>
      <c r="H13" s="20">
        <v>245690036</v>
      </c>
      <c r="I13" s="20"/>
      <c r="J13" s="20">
        <v>186823614</v>
      </c>
      <c r="K13" s="20"/>
      <c r="L13" s="20">
        <v>239223108</v>
      </c>
      <c r="M13" s="20"/>
    </row>
    <row r="14" spans="1:13" ht="19.5" customHeight="1">
      <c r="A14" s="164" t="s">
        <v>172</v>
      </c>
      <c r="B14" s="29"/>
      <c r="C14" s="140"/>
      <c r="D14" s="9"/>
      <c r="F14" s="20"/>
      <c r="G14" s="20"/>
      <c r="J14" s="20"/>
      <c r="M14" s="20"/>
    </row>
    <row r="15" spans="1:13" ht="19.5" customHeight="1">
      <c r="A15" s="164" t="s">
        <v>171</v>
      </c>
      <c r="B15" s="29"/>
      <c r="C15" s="140"/>
      <c r="D15" s="9" t="s">
        <v>264</v>
      </c>
      <c r="F15" s="20">
        <v>39183554</v>
      </c>
      <c r="G15" s="20"/>
      <c r="H15" s="20">
        <v>47530312</v>
      </c>
      <c r="I15" s="20"/>
      <c r="J15" s="20">
        <v>39183554</v>
      </c>
      <c r="K15" s="20"/>
      <c r="L15" s="20">
        <v>47530312</v>
      </c>
      <c r="M15" s="20"/>
    </row>
    <row r="16" spans="1:13" ht="19.5" customHeight="1">
      <c r="A16" s="164" t="s">
        <v>76</v>
      </c>
      <c r="B16" s="29"/>
      <c r="C16" s="140"/>
      <c r="D16" s="9"/>
      <c r="F16" s="20">
        <v>1307631</v>
      </c>
      <c r="G16" s="20"/>
      <c r="H16" s="20">
        <v>2558431</v>
      </c>
      <c r="I16" s="20"/>
      <c r="J16" s="20">
        <v>1307631</v>
      </c>
      <c r="K16" s="20"/>
      <c r="L16" s="20">
        <v>2558431</v>
      </c>
      <c r="M16" s="20"/>
    </row>
    <row r="17" spans="1:13" ht="19.5" customHeight="1">
      <c r="A17" s="6" t="s">
        <v>156</v>
      </c>
      <c r="B17" s="29"/>
      <c r="C17" s="140"/>
      <c r="D17" s="9"/>
      <c r="F17" s="20">
        <v>5205469</v>
      </c>
      <c r="G17" s="20"/>
      <c r="H17" s="20">
        <v>7783029</v>
      </c>
      <c r="I17" s="20"/>
      <c r="J17" s="20">
        <v>5205469</v>
      </c>
      <c r="K17" s="20"/>
      <c r="L17" s="20">
        <v>7783029</v>
      </c>
      <c r="M17" s="20"/>
    </row>
    <row r="18" spans="1:12" ht="19.5" customHeight="1">
      <c r="A18" s="17" t="s">
        <v>3</v>
      </c>
      <c r="B18" s="6"/>
      <c r="D18" s="9"/>
      <c r="F18" s="165">
        <f>SUM(F10:F17)</f>
        <v>1131196004</v>
      </c>
      <c r="G18" s="163"/>
      <c r="H18" s="165">
        <f>SUM(H10:H17)</f>
        <v>463360788</v>
      </c>
      <c r="I18" s="20"/>
      <c r="J18" s="165">
        <f>SUM(J10:J17)</f>
        <v>1071326286</v>
      </c>
      <c r="K18" s="163"/>
      <c r="L18" s="165">
        <f>SUM(L10:L17)</f>
        <v>388375886</v>
      </c>
    </row>
    <row r="19" spans="1:12" ht="19.5" customHeight="1">
      <c r="A19" s="17" t="s">
        <v>15</v>
      </c>
      <c r="B19" s="6"/>
      <c r="C19" s="13"/>
      <c r="D19" s="13"/>
      <c r="F19" s="48"/>
      <c r="G19" s="15"/>
      <c r="H19" s="46"/>
      <c r="I19" s="160"/>
      <c r="J19" s="46"/>
      <c r="K19" s="15"/>
      <c r="L19" s="46"/>
    </row>
    <row r="20" spans="1:13" ht="19.5" customHeight="1">
      <c r="A20" s="164" t="s">
        <v>94</v>
      </c>
      <c r="B20" s="29"/>
      <c r="C20" s="29"/>
      <c r="D20" s="9">
        <v>13</v>
      </c>
      <c r="F20" s="26">
        <v>2842605085</v>
      </c>
      <c r="G20" s="26"/>
      <c r="H20" s="26">
        <v>2518297886</v>
      </c>
      <c r="I20" s="26"/>
      <c r="J20" s="163">
        <v>2842605085</v>
      </c>
      <c r="K20" s="163"/>
      <c r="L20" s="20">
        <v>2518297886</v>
      </c>
      <c r="M20" s="163"/>
    </row>
    <row r="21" spans="1:13" ht="19.5" customHeight="1">
      <c r="A21" s="164" t="s">
        <v>99</v>
      </c>
      <c r="B21" s="162"/>
      <c r="D21" s="9">
        <v>14</v>
      </c>
      <c r="F21" s="26">
        <v>27525036517</v>
      </c>
      <c r="G21" s="26"/>
      <c r="H21" s="26">
        <v>25188993972</v>
      </c>
      <c r="I21" s="26"/>
      <c r="J21" s="26">
        <v>13406086282</v>
      </c>
      <c r="K21" s="20"/>
      <c r="L21" s="26">
        <v>11039670855</v>
      </c>
      <c r="M21" s="20"/>
    </row>
    <row r="22" spans="1:13" ht="19.5" customHeight="1">
      <c r="A22" s="164" t="s">
        <v>77</v>
      </c>
      <c r="B22" s="29"/>
      <c r="C22" s="29"/>
      <c r="D22" s="9">
        <v>15</v>
      </c>
      <c r="F22" s="26">
        <v>0</v>
      </c>
      <c r="G22" s="26"/>
      <c r="H22" s="26">
        <v>0</v>
      </c>
      <c r="I22" s="26"/>
      <c r="J22" s="163">
        <v>12321654</v>
      </c>
      <c r="K22" s="163"/>
      <c r="L22" s="20">
        <v>12321654</v>
      </c>
      <c r="M22" s="163"/>
    </row>
    <row r="23" spans="1:13" ht="19.5" customHeight="1">
      <c r="A23" s="164" t="s">
        <v>110</v>
      </c>
      <c r="B23" s="29"/>
      <c r="C23" s="29"/>
      <c r="D23" s="9">
        <v>16</v>
      </c>
      <c r="F23" s="26">
        <v>2077702884</v>
      </c>
      <c r="G23" s="26"/>
      <c r="H23" s="26">
        <v>1612731843</v>
      </c>
      <c r="I23" s="26"/>
      <c r="J23" s="163">
        <v>1639851565</v>
      </c>
      <c r="K23" s="163"/>
      <c r="L23" s="20">
        <v>1611192486</v>
      </c>
      <c r="M23" s="20"/>
    </row>
    <row r="24" spans="1:13" ht="19.5" customHeight="1">
      <c r="A24" s="164" t="s">
        <v>107</v>
      </c>
      <c r="B24" s="29"/>
      <c r="D24" s="9"/>
      <c r="F24" s="21"/>
      <c r="I24" s="45"/>
      <c r="M24" s="20"/>
    </row>
    <row r="25" spans="1:13" s="31" customFormat="1" ht="19.5" customHeight="1">
      <c r="A25" s="164" t="s">
        <v>108</v>
      </c>
      <c r="B25" s="166"/>
      <c r="C25" s="140"/>
      <c r="D25" s="9" t="s">
        <v>264</v>
      </c>
      <c r="F25" s="163">
        <v>9008193</v>
      </c>
      <c r="G25" s="48"/>
      <c r="H25" s="163">
        <v>47935697</v>
      </c>
      <c r="I25" s="26"/>
      <c r="J25" s="163">
        <v>9008193</v>
      </c>
      <c r="K25" s="163"/>
      <c r="L25" s="163">
        <v>47935697</v>
      </c>
      <c r="M25" s="20"/>
    </row>
    <row r="26" spans="1:13" ht="19.5" customHeight="1">
      <c r="A26" s="164" t="s">
        <v>101</v>
      </c>
      <c r="B26" s="6"/>
      <c r="D26" s="9">
        <v>17</v>
      </c>
      <c r="F26" s="26">
        <v>3700872112</v>
      </c>
      <c r="G26" s="48"/>
      <c r="H26" s="163">
        <v>3650461948</v>
      </c>
      <c r="I26" s="26"/>
      <c r="J26" s="26">
        <v>3700872112</v>
      </c>
      <c r="K26" s="20"/>
      <c r="L26" s="26">
        <v>3650461948</v>
      </c>
      <c r="M26" s="20"/>
    </row>
    <row r="27" spans="1:13" ht="19.5" customHeight="1">
      <c r="A27" s="164" t="s">
        <v>78</v>
      </c>
      <c r="B27" s="6"/>
      <c r="D27" s="9">
        <v>18</v>
      </c>
      <c r="F27" s="20">
        <v>1284373763</v>
      </c>
      <c r="G27" s="20"/>
      <c r="H27" s="20">
        <v>1320438805</v>
      </c>
      <c r="I27" s="20"/>
      <c r="J27" s="20">
        <v>1282012460</v>
      </c>
      <c r="K27" s="20"/>
      <c r="L27" s="20">
        <v>1318277482</v>
      </c>
      <c r="M27" s="20"/>
    </row>
    <row r="28" spans="1:13" ht="19.5" customHeight="1">
      <c r="A28" s="167" t="s">
        <v>79</v>
      </c>
      <c r="B28" s="6"/>
      <c r="D28" s="9">
        <v>19</v>
      </c>
      <c r="F28" s="26">
        <v>7388163</v>
      </c>
      <c r="G28" s="20"/>
      <c r="H28" s="26">
        <v>8936190</v>
      </c>
      <c r="I28" s="20"/>
      <c r="J28" s="26">
        <v>7388163</v>
      </c>
      <c r="K28" s="20"/>
      <c r="L28" s="26">
        <v>8936190</v>
      </c>
      <c r="M28" s="20"/>
    </row>
    <row r="29" spans="1:13" ht="19.5" customHeight="1">
      <c r="A29" s="167" t="s">
        <v>200</v>
      </c>
      <c r="B29" s="6"/>
      <c r="D29" s="9">
        <v>31</v>
      </c>
      <c r="F29" s="26">
        <v>49721165</v>
      </c>
      <c r="G29" s="20"/>
      <c r="H29" s="26">
        <v>3404779</v>
      </c>
      <c r="I29" s="20"/>
      <c r="J29" s="26">
        <v>46814433</v>
      </c>
      <c r="K29" s="20"/>
      <c r="L29" s="26">
        <v>0</v>
      </c>
      <c r="M29" s="20"/>
    </row>
    <row r="30" spans="1:13" ht="19.5" customHeight="1">
      <c r="A30" s="167" t="s">
        <v>35</v>
      </c>
      <c r="B30" s="6"/>
      <c r="D30" s="9">
        <v>20</v>
      </c>
      <c r="F30" s="22">
        <v>160541842</v>
      </c>
      <c r="G30" s="163"/>
      <c r="H30" s="22">
        <v>95743194</v>
      </c>
      <c r="I30" s="20"/>
      <c r="J30" s="22">
        <v>159596623</v>
      </c>
      <c r="K30" s="163"/>
      <c r="L30" s="22">
        <v>95741994</v>
      </c>
      <c r="M30" s="20"/>
    </row>
    <row r="31" spans="1:12" ht="19.5" customHeight="1">
      <c r="A31" s="17" t="s">
        <v>16</v>
      </c>
      <c r="B31" s="6"/>
      <c r="F31" s="22">
        <f>SUM(F20:F30)</f>
        <v>37657249724</v>
      </c>
      <c r="G31" s="20"/>
      <c r="H31" s="22">
        <f>SUM(H20:H30)</f>
        <v>34446944314</v>
      </c>
      <c r="I31" s="20"/>
      <c r="J31" s="22">
        <f>SUM(J20:J30)</f>
        <v>23106556570</v>
      </c>
      <c r="K31" s="20"/>
      <c r="L31" s="22">
        <f>SUM(L20:L30)</f>
        <v>20302836192</v>
      </c>
    </row>
    <row r="32" spans="1:13" ht="19.5" customHeight="1" thickBot="1">
      <c r="A32" s="17" t="s">
        <v>5</v>
      </c>
      <c r="B32" s="6"/>
      <c r="F32" s="168">
        <f>SUM(F18+F31)</f>
        <v>38788445728</v>
      </c>
      <c r="G32" s="20"/>
      <c r="H32" s="168">
        <f>SUM(H18+H31)</f>
        <v>34910305102</v>
      </c>
      <c r="I32" s="20"/>
      <c r="J32" s="168">
        <f>SUM(J18+J31)</f>
        <v>24177882856</v>
      </c>
      <c r="K32" s="20"/>
      <c r="L32" s="168">
        <f>SUM(L18+L31)</f>
        <v>20691212078</v>
      </c>
      <c r="M32" s="20"/>
    </row>
    <row r="33" spans="2:11" ht="19.5" customHeight="1" thickTop="1">
      <c r="B33" s="6"/>
      <c r="E33" s="169"/>
      <c r="I33" s="169"/>
      <c r="K33" s="170"/>
    </row>
    <row r="34" spans="1:2" ht="19.5" customHeight="1">
      <c r="A34" s="6" t="s">
        <v>4</v>
      </c>
      <c r="B34" s="6"/>
    </row>
    <row r="35" spans="1:12" ht="19.5" customHeight="1">
      <c r="A35" s="28" t="s">
        <v>109</v>
      </c>
      <c r="B35" s="2"/>
      <c r="C35" s="3"/>
      <c r="D35" s="4"/>
      <c r="E35" s="146"/>
      <c r="F35" s="4"/>
      <c r="G35" s="4"/>
      <c r="H35" s="4"/>
      <c r="I35" s="146"/>
      <c r="J35" s="4"/>
      <c r="K35" s="2"/>
      <c r="L35" s="4"/>
    </row>
    <row r="36" spans="1:12" ht="19.5" customHeight="1">
      <c r="A36" s="28" t="s">
        <v>80</v>
      </c>
      <c r="B36" s="2"/>
      <c r="C36" s="3"/>
      <c r="D36" s="4"/>
      <c r="E36" s="146"/>
      <c r="F36" s="4"/>
      <c r="G36" s="4"/>
      <c r="H36" s="4"/>
      <c r="I36" s="146"/>
      <c r="J36" s="4"/>
      <c r="K36" s="2"/>
      <c r="L36" s="4"/>
    </row>
    <row r="37" spans="1:12" ht="19.5" customHeight="1">
      <c r="A37" s="28" t="s">
        <v>251</v>
      </c>
      <c r="D37" s="118"/>
      <c r="E37" s="12"/>
      <c r="F37" s="118"/>
      <c r="G37" s="118"/>
      <c r="H37" s="118"/>
      <c r="I37" s="12"/>
      <c r="J37" s="118"/>
      <c r="K37" s="153"/>
      <c r="L37" s="118"/>
    </row>
    <row r="38" spans="1:13" ht="19.5" customHeight="1">
      <c r="A38" s="51"/>
      <c r="B38" s="53"/>
      <c r="C38" s="53"/>
      <c r="D38" s="54"/>
      <c r="E38" s="119"/>
      <c r="F38" s="54"/>
      <c r="G38" s="54"/>
      <c r="H38" s="54"/>
      <c r="I38" s="119"/>
      <c r="L38" s="6"/>
      <c r="M38" s="8" t="s">
        <v>252</v>
      </c>
    </row>
    <row r="39" spans="6:13" ht="19.5" customHeight="1">
      <c r="F39" s="183" t="s">
        <v>0</v>
      </c>
      <c r="G39" s="183"/>
      <c r="H39" s="183"/>
      <c r="J39" s="183" t="s">
        <v>28</v>
      </c>
      <c r="K39" s="183"/>
      <c r="L39" s="183"/>
      <c r="M39" s="154"/>
    </row>
    <row r="40" spans="1:12" s="55" customFormat="1" ht="19.5" customHeight="1">
      <c r="A40" s="1"/>
      <c r="C40" s="156"/>
      <c r="D40" s="155" t="s">
        <v>1</v>
      </c>
      <c r="E40" s="157"/>
      <c r="F40" s="182">
        <v>2561</v>
      </c>
      <c r="G40" s="158"/>
      <c r="H40" s="182">
        <v>2560</v>
      </c>
      <c r="I40" s="158"/>
      <c r="J40" s="182">
        <v>2561</v>
      </c>
      <c r="K40" s="158"/>
      <c r="L40" s="182">
        <v>2560</v>
      </c>
    </row>
    <row r="41" spans="1:12" s="55" customFormat="1" ht="19.5" customHeight="1">
      <c r="A41" s="1"/>
      <c r="C41" s="156"/>
      <c r="D41" s="155"/>
      <c r="E41" s="157"/>
      <c r="F41" s="180"/>
      <c r="G41" s="157"/>
      <c r="H41" s="159" t="s">
        <v>222</v>
      </c>
      <c r="I41" s="157"/>
      <c r="J41" s="180"/>
      <c r="K41" s="157"/>
      <c r="L41" s="159" t="s">
        <v>222</v>
      </c>
    </row>
    <row r="42" spans="1:2" ht="19.5" customHeight="1">
      <c r="A42" s="17" t="s">
        <v>31</v>
      </c>
      <c r="B42" s="6"/>
    </row>
    <row r="43" spans="1:2" ht="19.5" customHeight="1">
      <c r="A43" s="17" t="s">
        <v>6</v>
      </c>
      <c r="B43" s="6"/>
    </row>
    <row r="44" spans="1:13" ht="19.5" customHeight="1">
      <c r="A44" s="6" t="s">
        <v>205</v>
      </c>
      <c r="B44" s="6"/>
      <c r="D44" s="9">
        <v>21</v>
      </c>
      <c r="E44" s="6"/>
      <c r="F44" s="48">
        <v>0</v>
      </c>
      <c r="G44" s="25"/>
      <c r="H44" s="48">
        <v>4080000000</v>
      </c>
      <c r="I44" s="25"/>
      <c r="J44" s="48">
        <v>0</v>
      </c>
      <c r="K44" s="21"/>
      <c r="L44" s="48">
        <v>4080000000</v>
      </c>
      <c r="M44" s="21"/>
    </row>
    <row r="45" spans="1:13" ht="19.5" customHeight="1">
      <c r="A45" s="6" t="s">
        <v>81</v>
      </c>
      <c r="B45" s="6"/>
      <c r="D45" s="9" t="s">
        <v>265</v>
      </c>
      <c r="E45" s="6"/>
      <c r="F45" s="48">
        <v>329819470</v>
      </c>
      <c r="G45" s="25"/>
      <c r="H45" s="48">
        <v>320616554</v>
      </c>
      <c r="I45" s="25"/>
      <c r="J45" s="48">
        <v>308255891</v>
      </c>
      <c r="K45" s="21"/>
      <c r="L45" s="48">
        <v>317047045</v>
      </c>
      <c r="M45" s="21"/>
    </row>
    <row r="46" spans="1:13" ht="19.5" customHeight="1">
      <c r="A46" s="6" t="s">
        <v>248</v>
      </c>
      <c r="B46" s="6"/>
      <c r="D46" s="9"/>
      <c r="E46" s="6"/>
      <c r="F46" s="48"/>
      <c r="G46" s="25"/>
      <c r="H46" s="48"/>
      <c r="I46" s="25"/>
      <c r="J46" s="48"/>
      <c r="K46" s="21"/>
      <c r="L46" s="48"/>
      <c r="M46" s="21"/>
    </row>
    <row r="47" spans="1:13" ht="19.5" customHeight="1">
      <c r="A47" s="6" t="s">
        <v>249</v>
      </c>
      <c r="B47" s="6"/>
      <c r="D47" s="9">
        <v>23</v>
      </c>
      <c r="E47" s="6"/>
      <c r="F47" s="48">
        <v>980000000</v>
      </c>
      <c r="G47" s="25"/>
      <c r="H47" s="48">
        <v>0</v>
      </c>
      <c r="I47" s="25"/>
      <c r="J47" s="48">
        <v>980000000</v>
      </c>
      <c r="K47" s="21"/>
      <c r="L47" s="48">
        <v>0</v>
      </c>
      <c r="M47" s="21"/>
    </row>
    <row r="48" spans="1:13" ht="19.5" customHeight="1">
      <c r="A48" s="6" t="s">
        <v>197</v>
      </c>
      <c r="B48" s="6"/>
      <c r="D48" s="9"/>
      <c r="E48" s="6"/>
      <c r="F48" s="48">
        <v>0</v>
      </c>
      <c r="G48" s="25"/>
      <c r="H48" s="48">
        <v>1907430</v>
      </c>
      <c r="I48" s="25"/>
      <c r="J48" s="48">
        <v>0</v>
      </c>
      <c r="K48" s="21"/>
      <c r="L48" s="48">
        <v>0</v>
      </c>
      <c r="M48" s="21"/>
    </row>
    <row r="49" spans="1:13" ht="19.5" customHeight="1">
      <c r="A49" s="164" t="s">
        <v>178</v>
      </c>
      <c r="B49" s="6"/>
      <c r="D49" s="9"/>
      <c r="E49" s="6"/>
      <c r="F49" s="48"/>
      <c r="G49" s="25"/>
      <c r="H49" s="48"/>
      <c r="I49" s="25"/>
      <c r="J49" s="48"/>
      <c r="K49" s="21"/>
      <c r="L49" s="48"/>
      <c r="M49" s="21"/>
    </row>
    <row r="50" spans="1:13" ht="19.5" customHeight="1">
      <c r="A50" s="6" t="s">
        <v>136</v>
      </c>
      <c r="B50" s="6"/>
      <c r="D50" s="9">
        <v>26</v>
      </c>
      <c r="F50" s="20">
        <v>8808615</v>
      </c>
      <c r="G50" s="20"/>
      <c r="H50" s="20">
        <v>3863142</v>
      </c>
      <c r="I50" s="20"/>
      <c r="J50" s="20">
        <v>8808615</v>
      </c>
      <c r="K50" s="20"/>
      <c r="L50" s="20">
        <v>0</v>
      </c>
      <c r="M50" s="21"/>
    </row>
    <row r="51" spans="1:13" ht="19.5" customHeight="1">
      <c r="A51" s="6" t="s">
        <v>157</v>
      </c>
      <c r="B51" s="6"/>
      <c r="D51" s="9"/>
      <c r="F51" s="20">
        <v>8068528</v>
      </c>
      <c r="G51" s="20"/>
      <c r="H51" s="20">
        <v>7848772</v>
      </c>
      <c r="I51" s="20"/>
      <c r="J51" s="20">
        <v>8068528</v>
      </c>
      <c r="K51" s="20"/>
      <c r="L51" s="20">
        <v>7848772</v>
      </c>
      <c r="M51" s="21"/>
    </row>
    <row r="52" spans="1:12" ht="19.5" customHeight="1">
      <c r="A52" s="17" t="s">
        <v>7</v>
      </c>
      <c r="B52" s="6"/>
      <c r="D52" s="9"/>
      <c r="E52" s="6"/>
      <c r="F52" s="165">
        <f>SUM(F44:F51)</f>
        <v>1326696613</v>
      </c>
      <c r="G52" s="20"/>
      <c r="H52" s="165">
        <f>SUM(H44:H51)</f>
        <v>4414235898</v>
      </c>
      <c r="I52" s="20"/>
      <c r="J52" s="165">
        <f>SUM(J44:J51)</f>
        <v>1305133034</v>
      </c>
      <c r="K52" s="20"/>
      <c r="L52" s="165">
        <f>SUM(L44:L51)</f>
        <v>4404895817</v>
      </c>
    </row>
    <row r="53" spans="1:12" ht="19.5" customHeight="1">
      <c r="A53" s="17" t="s">
        <v>17</v>
      </c>
      <c r="B53" s="6"/>
      <c r="D53" s="9"/>
      <c r="E53" s="6"/>
      <c r="F53" s="20"/>
      <c r="G53" s="20"/>
      <c r="H53" s="20"/>
      <c r="I53" s="20"/>
      <c r="J53" s="20"/>
      <c r="K53" s="20"/>
      <c r="L53" s="20"/>
    </row>
    <row r="54" spans="1:12" ht="19.5" customHeight="1">
      <c r="A54" s="6" t="s">
        <v>250</v>
      </c>
      <c r="B54" s="6"/>
      <c r="D54" s="9"/>
      <c r="E54" s="6"/>
      <c r="F54" s="20"/>
      <c r="G54" s="20"/>
      <c r="H54" s="20"/>
      <c r="I54" s="20"/>
      <c r="J54" s="20"/>
      <c r="K54" s="20"/>
      <c r="L54" s="20"/>
    </row>
    <row r="55" spans="1:12" ht="19.5" customHeight="1">
      <c r="A55" s="6" t="s">
        <v>138</v>
      </c>
      <c r="B55" s="6"/>
      <c r="D55" s="9">
        <v>23</v>
      </c>
      <c r="E55" s="6"/>
      <c r="F55" s="20">
        <v>6020000000</v>
      </c>
      <c r="G55" s="20"/>
      <c r="H55" s="20">
        <v>0</v>
      </c>
      <c r="I55" s="20"/>
      <c r="J55" s="20">
        <v>6020000000</v>
      </c>
      <c r="K55" s="20"/>
      <c r="L55" s="20">
        <v>0</v>
      </c>
    </row>
    <row r="56" spans="1:13" ht="19.5" customHeight="1">
      <c r="A56" s="6" t="s">
        <v>130</v>
      </c>
      <c r="B56" s="6"/>
      <c r="D56" s="9">
        <v>24</v>
      </c>
      <c r="E56" s="6"/>
      <c r="F56" s="48">
        <v>2000000000</v>
      </c>
      <c r="G56" s="20"/>
      <c r="H56" s="48">
        <v>2000000000</v>
      </c>
      <c r="I56" s="20"/>
      <c r="J56" s="48">
        <v>2000000000</v>
      </c>
      <c r="K56" s="163"/>
      <c r="L56" s="48">
        <v>2000000000</v>
      </c>
      <c r="M56" s="21"/>
    </row>
    <row r="57" spans="1:13" ht="19.5" customHeight="1">
      <c r="A57" s="6" t="s">
        <v>131</v>
      </c>
      <c r="B57" s="6"/>
      <c r="D57" s="9">
        <v>25</v>
      </c>
      <c r="E57" s="6"/>
      <c r="F57" s="48">
        <v>16633314</v>
      </c>
      <c r="G57" s="20"/>
      <c r="H57" s="48">
        <v>3032309722</v>
      </c>
      <c r="I57" s="20"/>
      <c r="J57" s="48">
        <v>16633314</v>
      </c>
      <c r="K57" s="163"/>
      <c r="L57" s="48">
        <v>3032309722</v>
      </c>
      <c r="M57" s="21"/>
    </row>
    <row r="58" spans="1:13" ht="19.5" customHeight="1">
      <c r="A58" s="167" t="s">
        <v>137</v>
      </c>
      <c r="B58" s="6"/>
      <c r="D58" s="9"/>
      <c r="E58" s="6"/>
      <c r="F58" s="48"/>
      <c r="G58" s="20"/>
      <c r="H58" s="48"/>
      <c r="I58" s="20"/>
      <c r="J58" s="48"/>
      <c r="K58" s="163"/>
      <c r="L58" s="48"/>
      <c r="M58" s="21"/>
    </row>
    <row r="59" spans="1:13" ht="19.5" customHeight="1">
      <c r="A59" s="6" t="s">
        <v>138</v>
      </c>
      <c r="B59" s="6"/>
      <c r="D59" s="9">
        <v>26</v>
      </c>
      <c r="E59" s="6"/>
      <c r="F59" s="163">
        <v>90025498</v>
      </c>
      <c r="G59" s="25"/>
      <c r="H59" s="163">
        <v>91109474</v>
      </c>
      <c r="I59" s="25"/>
      <c r="J59" s="163">
        <v>75491841</v>
      </c>
      <c r="K59" s="21"/>
      <c r="L59" s="163">
        <v>77948720</v>
      </c>
      <c r="M59" s="21"/>
    </row>
    <row r="60" spans="1:13" ht="19.5" customHeight="1">
      <c r="A60" s="167" t="s">
        <v>91</v>
      </c>
      <c r="B60" s="6"/>
      <c r="D60" s="9">
        <v>31</v>
      </c>
      <c r="E60" s="6"/>
      <c r="F60" s="163">
        <v>0</v>
      </c>
      <c r="G60" s="25"/>
      <c r="H60" s="163">
        <f>66953581</f>
        <v>66953581</v>
      </c>
      <c r="I60" s="25"/>
      <c r="J60" s="163">
        <v>0</v>
      </c>
      <c r="K60" s="21"/>
      <c r="L60" s="163">
        <v>41033906</v>
      </c>
      <c r="M60" s="21"/>
    </row>
    <row r="61" spans="1:13" ht="19.5" customHeight="1">
      <c r="A61" s="6" t="s">
        <v>36</v>
      </c>
      <c r="B61" s="6"/>
      <c r="D61" s="9" t="s">
        <v>266</v>
      </c>
      <c r="E61" s="6"/>
      <c r="F61" s="23">
        <v>329403937</v>
      </c>
      <c r="G61" s="25"/>
      <c r="H61" s="23">
        <v>242630904</v>
      </c>
      <c r="I61" s="25"/>
      <c r="J61" s="23">
        <v>329403937</v>
      </c>
      <c r="K61" s="21"/>
      <c r="L61" s="23">
        <v>242630904</v>
      </c>
      <c r="M61" s="21"/>
    </row>
    <row r="62" spans="1:12" ht="19.5" customHeight="1">
      <c r="A62" s="17" t="s">
        <v>18</v>
      </c>
      <c r="B62" s="6"/>
      <c r="D62" s="6"/>
      <c r="E62" s="6"/>
      <c r="F62" s="22">
        <f>SUM(F55:F61)</f>
        <v>8456062749</v>
      </c>
      <c r="G62" s="20"/>
      <c r="H62" s="22">
        <f>SUM(H55:H61)</f>
        <v>5433003681</v>
      </c>
      <c r="I62" s="20"/>
      <c r="J62" s="22">
        <f>SUM(J55:J61)</f>
        <v>8441529092</v>
      </c>
      <c r="K62" s="171"/>
      <c r="L62" s="22">
        <f>SUM(L55:L61)</f>
        <v>5393923252</v>
      </c>
    </row>
    <row r="63" spans="1:12" ht="19.5" customHeight="1">
      <c r="A63" s="17" t="s">
        <v>8</v>
      </c>
      <c r="B63" s="6"/>
      <c r="D63" s="6"/>
      <c r="E63" s="6"/>
      <c r="F63" s="23">
        <f>SUM(F52,F62)</f>
        <v>9782759362</v>
      </c>
      <c r="G63" s="25"/>
      <c r="H63" s="23">
        <f>SUM(H52,H62)</f>
        <v>9847239579</v>
      </c>
      <c r="I63" s="25"/>
      <c r="J63" s="23">
        <f>SUM(J52,J62)</f>
        <v>9746662126</v>
      </c>
      <c r="K63" s="25"/>
      <c r="L63" s="23">
        <f>SUM(L52,L62)</f>
        <v>9798819069</v>
      </c>
    </row>
    <row r="64" spans="2:12" ht="19.5" customHeight="1">
      <c r="B64" s="6"/>
      <c r="D64" s="45"/>
      <c r="F64" s="45"/>
      <c r="G64" s="45"/>
      <c r="H64" s="45"/>
      <c r="J64" s="45"/>
      <c r="K64" s="31"/>
      <c r="L64" s="45"/>
    </row>
    <row r="65" spans="1:12" ht="19.5" customHeight="1">
      <c r="A65" s="6" t="s">
        <v>4</v>
      </c>
      <c r="B65" s="6"/>
      <c r="D65" s="45"/>
      <c r="F65" s="45"/>
      <c r="G65" s="45"/>
      <c r="H65" s="45"/>
      <c r="J65" s="45"/>
      <c r="L65" s="45"/>
    </row>
    <row r="66" spans="1:12" ht="19.5" customHeight="1">
      <c r="A66" s="28" t="s">
        <v>109</v>
      </c>
      <c r="B66" s="2"/>
      <c r="C66" s="3"/>
      <c r="D66" s="4"/>
      <c r="E66" s="146"/>
      <c r="F66" s="4"/>
      <c r="G66" s="4"/>
      <c r="H66" s="4"/>
      <c r="I66" s="146"/>
      <c r="J66" s="4"/>
      <c r="K66" s="2"/>
      <c r="L66" s="4"/>
    </row>
    <row r="67" spans="1:12" ht="19.5" customHeight="1">
      <c r="A67" s="28" t="s">
        <v>80</v>
      </c>
      <c r="B67" s="2"/>
      <c r="C67" s="3"/>
      <c r="D67" s="4"/>
      <c r="E67" s="146"/>
      <c r="F67" s="4"/>
      <c r="G67" s="4"/>
      <c r="H67" s="4"/>
      <c r="I67" s="146"/>
      <c r="J67" s="4"/>
      <c r="K67" s="2"/>
      <c r="L67" s="4"/>
    </row>
    <row r="68" spans="1:12" ht="19.5" customHeight="1">
      <c r="A68" s="28" t="s">
        <v>251</v>
      </c>
      <c r="D68" s="118"/>
      <c r="E68" s="12"/>
      <c r="F68" s="118"/>
      <c r="G68" s="118"/>
      <c r="H68" s="118"/>
      <c r="I68" s="12"/>
      <c r="J68" s="118"/>
      <c r="K68" s="153"/>
      <c r="L68" s="118"/>
    </row>
    <row r="69" spans="1:13" ht="19.5" customHeight="1">
      <c r="A69" s="51"/>
      <c r="B69" s="53"/>
      <c r="C69" s="53"/>
      <c r="D69" s="54"/>
      <c r="E69" s="119"/>
      <c r="F69" s="54"/>
      <c r="G69" s="54"/>
      <c r="H69" s="54"/>
      <c r="I69" s="119"/>
      <c r="L69" s="6"/>
      <c r="M69" s="8" t="s">
        <v>252</v>
      </c>
    </row>
    <row r="70" spans="6:13" ht="19.5" customHeight="1">
      <c r="F70" s="183" t="s">
        <v>0</v>
      </c>
      <c r="G70" s="183"/>
      <c r="H70" s="183"/>
      <c r="J70" s="183" t="s">
        <v>28</v>
      </c>
      <c r="K70" s="183"/>
      <c r="L70" s="183"/>
      <c r="M70" s="154"/>
    </row>
    <row r="71" spans="1:12" s="55" customFormat="1" ht="19.5" customHeight="1">
      <c r="A71" s="1"/>
      <c r="C71" s="156"/>
      <c r="D71" s="155" t="s">
        <v>1</v>
      </c>
      <c r="E71" s="157"/>
      <c r="F71" s="182">
        <v>2561</v>
      </c>
      <c r="G71" s="158"/>
      <c r="H71" s="182">
        <v>2560</v>
      </c>
      <c r="I71" s="158"/>
      <c r="J71" s="182">
        <v>2561</v>
      </c>
      <c r="K71" s="158"/>
      <c r="L71" s="182">
        <v>2560</v>
      </c>
    </row>
    <row r="72" spans="1:12" s="55" customFormat="1" ht="19.5" customHeight="1">
      <c r="A72" s="1"/>
      <c r="C72" s="156"/>
      <c r="D72" s="155"/>
      <c r="E72" s="157"/>
      <c r="F72" s="180"/>
      <c r="G72" s="157"/>
      <c r="H72" s="159" t="s">
        <v>222</v>
      </c>
      <c r="I72" s="157"/>
      <c r="J72" s="180"/>
      <c r="K72" s="157"/>
      <c r="L72" s="159" t="s">
        <v>222</v>
      </c>
    </row>
    <row r="73" spans="1:12" ht="19.5" customHeight="1">
      <c r="A73" s="17" t="s">
        <v>32</v>
      </c>
      <c r="B73" s="6"/>
      <c r="C73" s="13"/>
      <c r="D73" s="46"/>
      <c r="E73" s="147"/>
      <c r="F73" s="46"/>
      <c r="G73" s="46"/>
      <c r="H73" s="46"/>
      <c r="I73" s="160"/>
      <c r="J73" s="46"/>
      <c r="K73" s="15"/>
      <c r="L73" s="46"/>
    </row>
    <row r="74" spans="1:2" ht="19.5" customHeight="1">
      <c r="A74" s="17" t="s">
        <v>9</v>
      </c>
      <c r="B74" s="6"/>
    </row>
    <row r="75" spans="1:4" ht="19.5" customHeight="1">
      <c r="A75" s="6" t="s">
        <v>37</v>
      </c>
      <c r="B75" s="6"/>
      <c r="D75" s="9"/>
    </row>
    <row r="76" spans="1:12" ht="19.5" customHeight="1">
      <c r="A76" s="6" t="s">
        <v>38</v>
      </c>
      <c r="B76" s="6"/>
      <c r="D76" s="6"/>
      <c r="E76" s="25"/>
      <c r="F76" s="21"/>
      <c r="G76" s="21"/>
      <c r="H76" s="21"/>
      <c r="I76" s="25"/>
      <c r="J76" s="21"/>
      <c r="K76" s="21"/>
      <c r="L76" s="21"/>
    </row>
    <row r="77" spans="1:12" ht="19.5" customHeight="1" thickBot="1">
      <c r="A77" s="6" t="s">
        <v>132</v>
      </c>
      <c r="B77" s="6"/>
      <c r="D77" s="9"/>
      <c r="E77" s="6"/>
      <c r="F77" s="49">
        <v>582923188</v>
      </c>
      <c r="G77" s="25"/>
      <c r="H77" s="49">
        <v>582923188</v>
      </c>
      <c r="I77" s="25"/>
      <c r="J77" s="49">
        <v>582923188</v>
      </c>
      <c r="K77" s="21"/>
      <c r="L77" s="49">
        <v>582923188</v>
      </c>
    </row>
    <row r="78" spans="1:12" ht="19.5" customHeight="1" thickTop="1">
      <c r="A78" s="6" t="s">
        <v>39</v>
      </c>
      <c r="B78" s="6"/>
      <c r="D78" s="9"/>
      <c r="E78" s="6"/>
      <c r="F78" s="25"/>
      <c r="G78" s="25"/>
      <c r="H78" s="25"/>
      <c r="I78" s="25"/>
      <c r="J78" s="25"/>
      <c r="K78" s="21"/>
      <c r="L78" s="25"/>
    </row>
    <row r="79" spans="1:12" ht="19.5" customHeight="1">
      <c r="A79" s="6" t="s">
        <v>258</v>
      </c>
      <c r="B79" s="6"/>
      <c r="D79" s="9"/>
      <c r="E79" s="6"/>
      <c r="F79" s="25"/>
      <c r="G79" s="25"/>
      <c r="H79" s="25"/>
      <c r="I79" s="25"/>
      <c r="J79" s="25"/>
      <c r="K79" s="21"/>
      <c r="L79" s="25"/>
    </row>
    <row r="80" spans="1:12" ht="19.5" customHeight="1">
      <c r="A80" s="6" t="s">
        <v>281</v>
      </c>
      <c r="B80" s="6"/>
      <c r="D80" s="9"/>
      <c r="E80" s="6"/>
      <c r="F80" s="25"/>
      <c r="G80" s="25"/>
      <c r="H80" s="25"/>
      <c r="I80" s="25"/>
      <c r="J80" s="25"/>
      <c r="K80" s="21"/>
      <c r="L80" s="25"/>
    </row>
    <row r="81" spans="1:13" ht="19.5" customHeight="1">
      <c r="A81" s="6" t="s">
        <v>221</v>
      </c>
      <c r="B81" s="6"/>
      <c r="D81" s="9">
        <v>28</v>
      </c>
      <c r="E81" s="6"/>
      <c r="F81" s="25">
        <f>Consolidated!E37</f>
        <v>571515007</v>
      </c>
      <c r="G81" s="25"/>
      <c r="H81" s="25">
        <f>Consolidated!E22</f>
        <v>494034300</v>
      </c>
      <c r="I81" s="25"/>
      <c r="J81" s="25">
        <f>'The Company only'!E31</f>
        <v>571515007</v>
      </c>
      <c r="K81" s="21"/>
      <c r="L81" s="25">
        <f>'The Company only'!E18</f>
        <v>494034300</v>
      </c>
      <c r="M81" s="21"/>
    </row>
    <row r="82" spans="1:13" ht="19.5" customHeight="1">
      <c r="A82" s="6" t="s">
        <v>58</v>
      </c>
      <c r="B82" s="6"/>
      <c r="D82" s="9">
        <v>28</v>
      </c>
      <c r="E82" s="6"/>
      <c r="F82" s="25">
        <f>Consolidated!G37</f>
        <v>4516313038</v>
      </c>
      <c r="G82" s="25"/>
      <c r="H82" s="25">
        <f>Consolidated!G25</f>
        <v>1041357580</v>
      </c>
      <c r="I82" s="25"/>
      <c r="J82" s="25">
        <f>'The Company only'!G31</f>
        <v>4516313038</v>
      </c>
      <c r="K82" s="21"/>
      <c r="L82" s="25">
        <f>'The Company only'!G18</f>
        <v>1041357580</v>
      </c>
      <c r="M82" s="21"/>
    </row>
    <row r="83" spans="1:13" ht="19.5" customHeight="1">
      <c r="A83" s="6" t="s">
        <v>173</v>
      </c>
      <c r="B83" s="6"/>
      <c r="D83" s="27"/>
      <c r="E83" s="6"/>
      <c r="F83" s="25">
        <f>Consolidated!I37</f>
        <v>6151889</v>
      </c>
      <c r="G83" s="25"/>
      <c r="H83" s="25">
        <f>Consolidated!I22</f>
        <v>6151889</v>
      </c>
      <c r="I83" s="25"/>
      <c r="J83" s="25">
        <v>0</v>
      </c>
      <c r="K83" s="21"/>
      <c r="L83" s="25">
        <v>0</v>
      </c>
      <c r="M83" s="21"/>
    </row>
    <row r="84" spans="1:13" ht="19.5" customHeight="1">
      <c r="A84" s="6" t="s">
        <v>40</v>
      </c>
      <c r="B84" s="6"/>
      <c r="D84" s="9"/>
      <c r="E84" s="6"/>
      <c r="F84" s="21"/>
      <c r="G84" s="25"/>
      <c r="H84" s="21"/>
      <c r="I84" s="25"/>
      <c r="J84" s="21"/>
      <c r="K84" s="21"/>
      <c r="L84" s="48"/>
      <c r="M84" s="48"/>
    </row>
    <row r="85" spans="1:13" ht="19.5" customHeight="1">
      <c r="A85" s="6" t="s">
        <v>141</v>
      </c>
      <c r="B85" s="6"/>
      <c r="D85" s="9"/>
      <c r="E85" s="6"/>
      <c r="F85" s="6"/>
      <c r="G85" s="6"/>
      <c r="H85" s="6"/>
      <c r="J85" s="6"/>
      <c r="L85" s="6"/>
      <c r="M85" s="48"/>
    </row>
    <row r="86" spans="1:13" ht="19.5" customHeight="1">
      <c r="A86" s="6" t="s">
        <v>139</v>
      </c>
      <c r="B86" s="6"/>
      <c r="D86" s="9">
        <v>29</v>
      </c>
      <c r="E86" s="6"/>
      <c r="F86" s="163">
        <f>Consolidated!K37</f>
        <v>80000000</v>
      </c>
      <c r="G86" s="25"/>
      <c r="H86" s="163">
        <f>Consolidated!K22</f>
        <v>80000000</v>
      </c>
      <c r="I86" s="25"/>
      <c r="J86" s="163">
        <f>'The Company only'!I31</f>
        <v>80000000</v>
      </c>
      <c r="K86" s="21"/>
      <c r="L86" s="163">
        <f>'The Company only'!I18</f>
        <v>80000000</v>
      </c>
      <c r="M86" s="48"/>
    </row>
    <row r="87" spans="1:13" ht="19.5" customHeight="1">
      <c r="A87" s="6" t="s">
        <v>140</v>
      </c>
      <c r="B87" s="6"/>
      <c r="D87" s="9"/>
      <c r="E87" s="6"/>
      <c r="F87" s="163">
        <f>Consolidated!M37</f>
        <v>280000000</v>
      </c>
      <c r="G87" s="25"/>
      <c r="H87" s="163">
        <f>Consolidated!M22</f>
        <v>280000000</v>
      </c>
      <c r="I87" s="25"/>
      <c r="J87" s="163">
        <f>'The Company only'!K31</f>
        <v>280000000</v>
      </c>
      <c r="K87" s="21"/>
      <c r="L87" s="163">
        <f>'The Company only'!K18</f>
        <v>280000000</v>
      </c>
      <c r="M87" s="48"/>
    </row>
    <row r="88" spans="1:13" ht="19.5" customHeight="1">
      <c r="A88" s="6" t="s">
        <v>53</v>
      </c>
      <c r="B88" s="6"/>
      <c r="D88" s="9"/>
      <c r="E88" s="6"/>
      <c r="F88" s="20">
        <f>Consolidated!O37</f>
        <v>22269328633</v>
      </c>
      <c r="G88" s="25"/>
      <c r="H88" s="20">
        <f>Consolidated!O29</f>
        <v>20040238574</v>
      </c>
      <c r="I88" s="25"/>
      <c r="J88" s="20">
        <f>'The Company only'!M31</f>
        <v>8368193873</v>
      </c>
      <c r="K88" s="25"/>
      <c r="L88" s="163">
        <f>'The Company only'!M25</f>
        <v>7350641827</v>
      </c>
      <c r="M88" s="25"/>
    </row>
    <row r="89" spans="1:13" ht="19.5" customHeight="1">
      <c r="A89" s="6" t="s">
        <v>66</v>
      </c>
      <c r="B89" s="6"/>
      <c r="D89" s="9"/>
      <c r="E89" s="6"/>
      <c r="F89" s="23">
        <f>Consolidated!Y37</f>
        <v>1267684789</v>
      </c>
      <c r="G89" s="25"/>
      <c r="H89" s="23">
        <f>Consolidated!Y29</f>
        <v>3092838010</v>
      </c>
      <c r="I89" s="25"/>
      <c r="J89" s="23">
        <f>'The Company only'!S31</f>
        <v>615198812</v>
      </c>
      <c r="K89" s="21"/>
      <c r="L89" s="23">
        <f>'The Company only'!S25</f>
        <v>1646359302</v>
      </c>
      <c r="M89" s="48"/>
    </row>
    <row r="90" spans="1:13" ht="19.5" customHeight="1">
      <c r="A90" s="6" t="s">
        <v>82</v>
      </c>
      <c r="B90" s="6"/>
      <c r="D90" s="9"/>
      <c r="E90" s="6"/>
      <c r="F90" s="20">
        <f>SUM(F81:F89)</f>
        <v>28990993356</v>
      </c>
      <c r="G90" s="25"/>
      <c r="H90" s="20">
        <f>SUM(H81:H89)</f>
        <v>25034620353</v>
      </c>
      <c r="I90" s="25"/>
      <c r="J90" s="20">
        <f>SUM(J81:J89)</f>
        <v>14431220730</v>
      </c>
      <c r="K90" s="21"/>
      <c r="L90" s="20">
        <f>SUM(L81:L89)</f>
        <v>10892393009</v>
      </c>
      <c r="M90" s="21"/>
    </row>
    <row r="91" spans="1:13" ht="19.5" customHeight="1">
      <c r="A91" s="6" t="s">
        <v>102</v>
      </c>
      <c r="B91" s="6"/>
      <c r="D91" s="6"/>
      <c r="E91" s="6"/>
      <c r="F91" s="72">
        <f>Consolidated!AC37</f>
        <v>14693010</v>
      </c>
      <c r="G91" s="25"/>
      <c r="H91" s="72">
        <f>Consolidated!AC29</f>
        <v>28445170</v>
      </c>
      <c r="I91" s="25"/>
      <c r="J91" s="72">
        <v>0</v>
      </c>
      <c r="K91" s="21"/>
      <c r="L91" s="72">
        <v>0</v>
      </c>
      <c r="M91" s="21"/>
    </row>
    <row r="92" spans="1:12" ht="19.5" customHeight="1">
      <c r="A92" s="17" t="s">
        <v>26</v>
      </c>
      <c r="B92" s="172"/>
      <c r="D92" s="6"/>
      <c r="E92" s="6"/>
      <c r="F92" s="23">
        <f>SUM(F90:F91)</f>
        <v>29005686366</v>
      </c>
      <c r="G92" s="25"/>
      <c r="H92" s="23">
        <f>SUM(H90:H91)</f>
        <v>25063065523</v>
      </c>
      <c r="I92" s="25"/>
      <c r="J92" s="23">
        <f>SUM(J90:J91)</f>
        <v>14431220730</v>
      </c>
      <c r="K92" s="21"/>
      <c r="L92" s="23">
        <f>SUM(L90:L91)</f>
        <v>10892393009</v>
      </c>
    </row>
    <row r="93" spans="1:12" ht="19.5" customHeight="1" thickBot="1">
      <c r="A93" s="17" t="s">
        <v>10</v>
      </c>
      <c r="B93" s="6"/>
      <c r="D93" s="6"/>
      <c r="E93" s="6"/>
      <c r="F93" s="49">
        <f>SUM(F63,F92)</f>
        <v>38788445728</v>
      </c>
      <c r="G93" s="25"/>
      <c r="H93" s="49">
        <f>SUM(H63,H92)</f>
        <v>34910305102</v>
      </c>
      <c r="I93" s="25"/>
      <c r="J93" s="49">
        <f>SUM(J63,J92)</f>
        <v>24177882856</v>
      </c>
      <c r="K93" s="21"/>
      <c r="L93" s="49">
        <f>SUM(L63,L92)</f>
        <v>20691212078</v>
      </c>
    </row>
    <row r="94" spans="2:15" ht="19.5" customHeight="1" thickTop="1">
      <c r="B94" s="6"/>
      <c r="D94" s="6"/>
      <c r="E94" s="6"/>
      <c r="F94" s="178"/>
      <c r="G94" s="178"/>
      <c r="H94" s="178"/>
      <c r="I94" s="178"/>
      <c r="J94" s="178"/>
      <c r="K94" s="179"/>
      <c r="L94" s="178"/>
      <c r="M94" s="25"/>
      <c r="N94" s="25"/>
      <c r="O94" s="31"/>
    </row>
    <row r="95" spans="1:15" ht="19.5" customHeight="1">
      <c r="A95" s="6" t="s">
        <v>4</v>
      </c>
      <c r="D95" s="169"/>
      <c r="E95" s="169"/>
      <c r="F95" s="25"/>
      <c r="G95" s="169"/>
      <c r="H95" s="25"/>
      <c r="I95" s="169"/>
      <c r="J95" s="25"/>
      <c r="K95" s="169"/>
      <c r="L95" s="169"/>
      <c r="M95" s="31"/>
      <c r="N95" s="31"/>
      <c r="O95" s="31"/>
    </row>
    <row r="96" spans="4:15" ht="19.5" customHeight="1">
      <c r="D96" s="169"/>
      <c r="E96" s="169"/>
      <c r="F96" s="169"/>
      <c r="G96" s="169"/>
      <c r="H96" s="169"/>
      <c r="I96" s="169"/>
      <c r="J96" s="25"/>
      <c r="K96" s="169"/>
      <c r="L96" s="169"/>
      <c r="M96" s="31"/>
      <c r="N96" s="31"/>
      <c r="O96" s="31"/>
    </row>
    <row r="97" spans="1:2" ht="19.5" customHeight="1">
      <c r="A97" s="173"/>
      <c r="B97" s="173"/>
    </row>
    <row r="98" ht="19.5" customHeight="1">
      <c r="B98" s="6"/>
    </row>
    <row r="99" spans="2:3" ht="19.5" customHeight="1">
      <c r="B99" s="6"/>
      <c r="C99" s="6" t="s">
        <v>11</v>
      </c>
    </row>
    <row r="100" spans="1:2" ht="19.5" customHeight="1">
      <c r="A100" s="173"/>
      <c r="B100" s="173"/>
    </row>
  </sheetData>
  <sheetProtection/>
  <mergeCells count="6">
    <mergeCell ref="J39:L39"/>
    <mergeCell ref="J70:L70"/>
    <mergeCell ref="J5:L5"/>
    <mergeCell ref="F5:H5"/>
    <mergeCell ref="F39:H39"/>
    <mergeCell ref="F70:H70"/>
  </mergeCells>
  <printOptions horizontalCentered="1"/>
  <pageMargins left="0.984251968503937" right="0.3937007874015748" top="0.7874015748031497" bottom="0.3937007874015748" header="0.1968503937007874" footer="0.1968503937007874"/>
  <pageSetup horizontalDpi="600" verticalDpi="600" orientation="portrait" paperSize="9" scale="84" r:id="rId2"/>
  <rowBreaks count="2" manualBreakCount="2">
    <brk id="34" max="255" man="1"/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3"/>
  <sheetViews>
    <sheetView showGridLines="0" view="pageBreakPreview" zoomScale="85" zoomScaleNormal="90" zoomScaleSheetLayoutView="85" workbookViewId="0" topLeftCell="A184">
      <selection activeCell="A33" sqref="A33"/>
    </sheetView>
  </sheetViews>
  <sheetFormatPr defaultColWidth="10.75390625" defaultRowHeight="20.25" customHeight="1"/>
  <cols>
    <col min="1" max="1" width="35.75390625" style="6" customWidth="1"/>
    <col min="2" max="2" width="5.75390625" style="6" customWidth="1"/>
    <col min="3" max="3" width="8.75390625" style="9" customWidth="1"/>
    <col min="4" max="4" width="0.875" style="9" customWidth="1"/>
    <col min="5" max="5" width="12.75390625" style="7" customWidth="1"/>
    <col min="6" max="6" width="0.875" style="31" customWidth="1"/>
    <col min="7" max="7" width="12.75390625" style="7" customWidth="1"/>
    <col min="8" max="8" width="0.875" style="6" customWidth="1"/>
    <col min="9" max="9" width="12.75390625" style="7" customWidth="1"/>
    <col min="10" max="10" width="0.875" style="6" customWidth="1"/>
    <col min="11" max="11" width="12.75390625" style="7" customWidth="1"/>
    <col min="12" max="12" width="0.74609375" style="5" hidden="1" customWidth="1"/>
    <col min="13" max="16384" width="10.75390625" style="6" customWidth="1"/>
  </cols>
  <sheetData>
    <row r="1" spans="1:11" ht="20.25" customHeight="1">
      <c r="A1" s="73"/>
      <c r="B1" s="31"/>
      <c r="K1" s="8"/>
    </row>
    <row r="2" spans="1:11" ht="20.25" customHeight="1">
      <c r="A2" s="28" t="s">
        <v>109</v>
      </c>
      <c r="B2" s="2"/>
      <c r="C2" s="3"/>
      <c r="D2" s="3"/>
      <c r="E2" s="4"/>
      <c r="F2" s="146"/>
      <c r="G2" s="4"/>
      <c r="H2" s="2"/>
      <c r="I2" s="4"/>
      <c r="J2" s="2"/>
      <c r="K2" s="4"/>
    </row>
    <row r="3" spans="1:11" ht="20.25" customHeight="1">
      <c r="A3" s="28" t="s">
        <v>69</v>
      </c>
      <c r="B3" s="2"/>
      <c r="C3" s="3"/>
      <c r="D3" s="3"/>
      <c r="E3" s="4"/>
      <c r="F3" s="146"/>
      <c r="G3" s="4"/>
      <c r="H3" s="2"/>
      <c r="I3" s="4"/>
      <c r="J3" s="2"/>
      <c r="K3" s="4"/>
    </row>
    <row r="4" spans="1:11" ht="20.25" customHeight="1">
      <c r="A4" s="1" t="s">
        <v>253</v>
      </c>
      <c r="B4" s="2"/>
      <c r="C4" s="3"/>
      <c r="D4" s="3"/>
      <c r="E4" s="4"/>
      <c r="F4" s="146"/>
      <c r="G4" s="4"/>
      <c r="H4" s="2"/>
      <c r="I4" s="4"/>
      <c r="J4" s="2"/>
      <c r="K4" s="4"/>
    </row>
    <row r="5" spans="1:12" ht="20.25" customHeight="1">
      <c r="A5" s="2"/>
      <c r="B5" s="2"/>
      <c r="C5" s="3"/>
      <c r="D5" s="3"/>
      <c r="I5" s="5"/>
      <c r="K5" s="8" t="s">
        <v>252</v>
      </c>
      <c r="L5" s="8"/>
    </row>
    <row r="6" spans="5:11" ht="20.25" customHeight="1">
      <c r="E6" s="184" t="s">
        <v>0</v>
      </c>
      <c r="F6" s="184"/>
      <c r="G6" s="184"/>
      <c r="H6" s="12"/>
      <c r="I6" s="10"/>
      <c r="J6" s="11" t="s">
        <v>28</v>
      </c>
      <c r="K6" s="10"/>
    </row>
    <row r="7" spans="3:11" ht="20.25" customHeight="1">
      <c r="C7" s="13" t="s">
        <v>1</v>
      </c>
      <c r="D7" s="14"/>
      <c r="E7" s="71" t="s">
        <v>106</v>
      </c>
      <c r="F7" s="147"/>
      <c r="G7" s="15">
        <v>2560</v>
      </c>
      <c r="H7" s="16"/>
      <c r="I7" s="71" t="s">
        <v>106</v>
      </c>
      <c r="J7" s="15"/>
      <c r="K7" s="15">
        <v>2560</v>
      </c>
    </row>
    <row r="8" spans="3:11" ht="20.25" customHeight="1">
      <c r="C8" s="13"/>
      <c r="D8" s="14"/>
      <c r="E8" s="71"/>
      <c r="F8" s="147"/>
      <c r="G8" s="46" t="s">
        <v>222</v>
      </c>
      <c r="H8" s="16"/>
      <c r="I8" s="71"/>
      <c r="J8" s="15"/>
      <c r="K8" s="46" t="s">
        <v>222</v>
      </c>
    </row>
    <row r="9" spans="1:11" ht="20.25" customHeight="1">
      <c r="A9" s="17" t="s">
        <v>179</v>
      </c>
      <c r="C9" s="13"/>
      <c r="D9" s="14"/>
      <c r="E9" s="71"/>
      <c r="F9" s="147"/>
      <c r="G9" s="15"/>
      <c r="H9" s="16"/>
      <c r="I9" s="71"/>
      <c r="J9" s="15"/>
      <c r="K9" s="15"/>
    </row>
    <row r="10" spans="1:11" ht="20.25" customHeight="1">
      <c r="A10" s="17" t="s">
        <v>41</v>
      </c>
      <c r="C10" s="9">
        <v>8</v>
      </c>
      <c r="E10" s="18"/>
      <c r="G10" s="18"/>
      <c r="I10" s="19"/>
      <c r="K10" s="19"/>
    </row>
    <row r="11" spans="1:11" ht="20.25" customHeight="1">
      <c r="A11" s="6" t="s">
        <v>119</v>
      </c>
      <c r="C11" s="140"/>
      <c r="D11" s="140"/>
      <c r="E11" s="20">
        <v>2127498918</v>
      </c>
      <c r="F11" s="25"/>
      <c r="G11" s="20">
        <v>2060916019</v>
      </c>
      <c r="H11" s="25"/>
      <c r="I11" s="20">
        <v>2127498918</v>
      </c>
      <c r="J11" s="25"/>
      <c r="K11" s="20">
        <v>2060916019</v>
      </c>
    </row>
    <row r="12" spans="1:11" ht="20.25" customHeight="1">
      <c r="A12" s="6" t="s">
        <v>301</v>
      </c>
      <c r="C12" s="140"/>
      <c r="D12" s="140"/>
      <c r="E12" s="20">
        <v>449256303</v>
      </c>
      <c r="F12" s="25"/>
      <c r="G12" s="20">
        <v>403334650</v>
      </c>
      <c r="H12" s="25"/>
      <c r="I12" s="20">
        <v>382072967</v>
      </c>
      <c r="J12" s="25"/>
      <c r="K12" s="20">
        <v>367029270</v>
      </c>
    </row>
    <row r="13" spans="1:11" ht="20.25" customHeight="1">
      <c r="A13" s="6" t="s">
        <v>120</v>
      </c>
      <c r="C13" s="140"/>
      <c r="D13" s="140"/>
      <c r="E13" s="20">
        <v>0</v>
      </c>
      <c r="F13" s="25"/>
      <c r="G13" s="20">
        <v>209123750</v>
      </c>
      <c r="H13" s="25"/>
      <c r="I13" s="20">
        <v>0</v>
      </c>
      <c r="J13" s="25"/>
      <c r="K13" s="20">
        <v>209123750</v>
      </c>
    </row>
    <row r="14" spans="1:11" ht="20.25" customHeight="1">
      <c r="A14" s="6" t="s">
        <v>122</v>
      </c>
      <c r="C14" s="141" t="s">
        <v>282</v>
      </c>
      <c r="D14" s="140"/>
      <c r="E14" s="20">
        <v>292662430</v>
      </c>
      <c r="F14" s="25"/>
      <c r="G14" s="20">
        <v>272054349</v>
      </c>
      <c r="H14" s="25"/>
      <c r="I14" s="20">
        <v>1159184512</v>
      </c>
      <c r="J14" s="25"/>
      <c r="K14" s="20">
        <v>1054609640</v>
      </c>
    </row>
    <row r="15" spans="1:11" ht="20.25" customHeight="1">
      <c r="A15" s="6" t="s">
        <v>210</v>
      </c>
      <c r="C15" s="181">
        <v>1.2</v>
      </c>
      <c r="D15" s="140"/>
      <c r="E15" s="20">
        <v>0</v>
      </c>
      <c r="F15" s="25"/>
      <c r="G15" s="20">
        <v>817646969</v>
      </c>
      <c r="H15" s="25"/>
      <c r="I15" s="20">
        <v>0</v>
      </c>
      <c r="J15" s="25"/>
      <c r="K15" s="20">
        <v>0</v>
      </c>
    </row>
    <row r="16" spans="1:11" ht="20.25" customHeight="1">
      <c r="A16" s="6" t="s">
        <v>211</v>
      </c>
      <c r="C16" s="140">
        <v>14</v>
      </c>
      <c r="D16" s="140"/>
      <c r="E16" s="20">
        <v>433963074</v>
      </c>
      <c r="F16" s="25"/>
      <c r="G16" s="20">
        <v>1015170600</v>
      </c>
      <c r="H16" s="25"/>
      <c r="I16" s="20">
        <v>423085518</v>
      </c>
      <c r="J16" s="25"/>
      <c r="K16" s="20">
        <v>1015170600</v>
      </c>
    </row>
    <row r="17" spans="1:11" ht="20.25" customHeight="1">
      <c r="A17" s="6" t="s">
        <v>267</v>
      </c>
      <c r="C17" s="140"/>
      <c r="D17" s="140"/>
      <c r="E17" s="20">
        <v>3070470</v>
      </c>
      <c r="F17" s="25"/>
      <c r="G17" s="20">
        <v>0</v>
      </c>
      <c r="H17" s="25"/>
      <c r="I17" s="20">
        <v>314116107</v>
      </c>
      <c r="J17" s="25"/>
      <c r="K17" s="20">
        <v>75766710</v>
      </c>
    </row>
    <row r="18" spans="1:11" ht="20.25" customHeight="1">
      <c r="A18" s="6" t="s">
        <v>33</v>
      </c>
      <c r="C18" s="75"/>
      <c r="E18" s="22">
        <v>50154293</v>
      </c>
      <c r="F18" s="25"/>
      <c r="G18" s="22">
        <v>54257970</v>
      </c>
      <c r="H18" s="21"/>
      <c r="I18" s="22">
        <v>49409488</v>
      </c>
      <c r="J18" s="21"/>
      <c r="K18" s="22">
        <v>53585474</v>
      </c>
    </row>
    <row r="19" spans="1:19" s="5" customFormat="1" ht="20.25" customHeight="1">
      <c r="A19" s="17" t="s">
        <v>42</v>
      </c>
      <c r="B19" s="6"/>
      <c r="C19" s="9"/>
      <c r="D19" s="9"/>
      <c r="E19" s="23">
        <f>SUM(E11:E18)</f>
        <v>3356605488</v>
      </c>
      <c r="F19" s="25"/>
      <c r="G19" s="23">
        <f>SUM(G11:G18)</f>
        <v>4832504307</v>
      </c>
      <c r="H19" s="21"/>
      <c r="I19" s="23">
        <f>SUM(I11:I18)</f>
        <v>4455367510</v>
      </c>
      <c r="J19" s="21"/>
      <c r="K19" s="23">
        <f>SUM(K11:K18)</f>
        <v>4836201463</v>
      </c>
      <c r="M19" s="6"/>
      <c r="N19" s="6"/>
      <c r="O19" s="6"/>
      <c r="P19" s="6"/>
      <c r="Q19" s="6"/>
      <c r="R19" s="6"/>
      <c r="S19" s="6"/>
    </row>
    <row r="20" spans="1:19" s="5" customFormat="1" ht="20.25" customHeight="1">
      <c r="A20" s="17" t="s">
        <v>43</v>
      </c>
      <c r="B20" s="6"/>
      <c r="C20" s="9" t="s">
        <v>283</v>
      </c>
      <c r="D20" s="9"/>
      <c r="E20" s="24"/>
      <c r="F20" s="31"/>
      <c r="G20" s="24"/>
      <c r="H20" s="6"/>
      <c r="I20" s="7"/>
      <c r="J20" s="6"/>
      <c r="K20" s="7"/>
      <c r="M20" s="6"/>
      <c r="N20" s="6"/>
      <c r="O20" s="6"/>
      <c r="P20" s="6"/>
      <c r="Q20" s="6"/>
      <c r="R20" s="6"/>
      <c r="S20" s="6"/>
    </row>
    <row r="21" spans="1:19" s="5" customFormat="1" ht="20.25" customHeight="1">
      <c r="A21" s="6" t="s">
        <v>128</v>
      </c>
      <c r="B21" s="6"/>
      <c r="C21" s="9"/>
      <c r="D21" s="9"/>
      <c r="E21" s="25">
        <v>1930492581</v>
      </c>
      <c r="F21" s="25"/>
      <c r="G21" s="25">
        <v>1875061582</v>
      </c>
      <c r="H21" s="21"/>
      <c r="I21" s="25">
        <v>1930492581</v>
      </c>
      <c r="J21" s="21"/>
      <c r="K21" s="25">
        <v>1875061582</v>
      </c>
      <c r="M21" s="6"/>
      <c r="N21" s="6"/>
      <c r="O21" s="6"/>
      <c r="P21" s="6"/>
      <c r="Q21" s="6"/>
      <c r="R21" s="6"/>
      <c r="S21" s="6"/>
    </row>
    <row r="22" spans="1:19" s="5" customFormat="1" ht="20.25" customHeight="1">
      <c r="A22" s="6" t="s">
        <v>63</v>
      </c>
      <c r="B22" s="6"/>
      <c r="C22" s="9"/>
      <c r="D22" s="9"/>
      <c r="E22" s="25">
        <v>466186415</v>
      </c>
      <c r="F22" s="25"/>
      <c r="G22" s="25">
        <v>411183205</v>
      </c>
      <c r="H22" s="21"/>
      <c r="I22" s="25">
        <v>433154869</v>
      </c>
      <c r="J22" s="21"/>
      <c r="K22" s="25">
        <v>400553719</v>
      </c>
      <c r="M22" s="6"/>
      <c r="N22" s="6"/>
      <c r="O22" s="6"/>
      <c r="P22" s="6"/>
      <c r="Q22" s="6"/>
      <c r="R22" s="6"/>
      <c r="S22" s="6"/>
    </row>
    <row r="23" spans="1:19" s="5" customFormat="1" ht="20.25" customHeight="1">
      <c r="A23" s="6" t="s">
        <v>123</v>
      </c>
      <c r="B23" s="6"/>
      <c r="C23" s="9"/>
      <c r="D23" s="9"/>
      <c r="E23" s="25">
        <v>0</v>
      </c>
      <c r="F23" s="25"/>
      <c r="G23" s="25">
        <v>33163284</v>
      </c>
      <c r="H23" s="21"/>
      <c r="I23" s="25">
        <v>0</v>
      </c>
      <c r="J23" s="21"/>
      <c r="K23" s="25">
        <v>33163284</v>
      </c>
      <c r="M23" s="6"/>
      <c r="N23" s="6"/>
      <c r="O23" s="6"/>
      <c r="P23" s="6"/>
      <c r="Q23" s="6"/>
      <c r="R23" s="6"/>
      <c r="S23" s="6"/>
    </row>
    <row r="24" spans="1:19" s="5" customFormat="1" ht="20.25" customHeight="1">
      <c r="A24" s="6" t="s">
        <v>48</v>
      </c>
      <c r="B24" s="6"/>
      <c r="C24" s="9"/>
      <c r="D24" s="9"/>
      <c r="E24" s="25">
        <v>410005706</v>
      </c>
      <c r="F24" s="25"/>
      <c r="G24" s="25">
        <v>527245755</v>
      </c>
      <c r="H24" s="21"/>
      <c r="I24" s="163">
        <v>389227647</v>
      </c>
      <c r="J24" s="21"/>
      <c r="K24" s="25">
        <v>515323129</v>
      </c>
      <c r="M24" s="6"/>
      <c r="N24" s="6"/>
      <c r="O24" s="6"/>
      <c r="P24" s="6"/>
      <c r="Q24" s="6"/>
      <c r="R24" s="6"/>
      <c r="S24" s="6"/>
    </row>
    <row r="25" spans="1:19" s="145" customFormat="1" ht="20.25" customHeight="1">
      <c r="A25" s="31" t="s">
        <v>201</v>
      </c>
      <c r="B25" s="31"/>
      <c r="C25" s="181"/>
      <c r="D25" s="140"/>
      <c r="E25" s="25">
        <v>61994813</v>
      </c>
      <c r="F25" s="20"/>
      <c r="G25" s="25">
        <v>164326780</v>
      </c>
      <c r="H25" s="20"/>
      <c r="I25" s="25">
        <v>61994813</v>
      </c>
      <c r="J25" s="20"/>
      <c r="K25" s="20">
        <v>199832576</v>
      </c>
      <c r="M25" s="31"/>
      <c r="N25" s="31"/>
      <c r="O25" s="31"/>
      <c r="P25" s="31"/>
      <c r="Q25" s="31"/>
      <c r="R25" s="31"/>
      <c r="S25" s="31"/>
    </row>
    <row r="26" spans="1:19" s="5" customFormat="1" ht="20.25" customHeight="1">
      <c r="A26" s="6" t="s">
        <v>276</v>
      </c>
      <c r="B26" s="6"/>
      <c r="C26" s="27"/>
      <c r="D26" s="9"/>
      <c r="E26" s="23">
        <v>0</v>
      </c>
      <c r="F26" s="20"/>
      <c r="G26" s="23">
        <v>31649697</v>
      </c>
      <c r="H26" s="20"/>
      <c r="I26" s="23">
        <v>0</v>
      </c>
      <c r="J26" s="20"/>
      <c r="K26" s="23">
        <v>0</v>
      </c>
      <c r="M26" s="6"/>
      <c r="N26" s="6"/>
      <c r="O26" s="6"/>
      <c r="P26" s="6"/>
      <c r="Q26" s="6"/>
      <c r="R26" s="6"/>
      <c r="S26" s="6"/>
    </row>
    <row r="27" spans="1:19" s="5" customFormat="1" ht="20.25" customHeight="1">
      <c r="A27" s="17" t="s">
        <v>44</v>
      </c>
      <c r="B27" s="6"/>
      <c r="C27" s="9"/>
      <c r="D27" s="9"/>
      <c r="E27" s="23">
        <f>SUM(E21:E26)</f>
        <v>2868679515</v>
      </c>
      <c r="F27" s="25"/>
      <c r="G27" s="23">
        <f>SUM(G21:G26)</f>
        <v>3042630303</v>
      </c>
      <c r="H27" s="21"/>
      <c r="I27" s="23">
        <f>SUM(I21:I26)</f>
        <v>2814869910</v>
      </c>
      <c r="J27" s="21"/>
      <c r="K27" s="23">
        <f>SUM(K21:K26)</f>
        <v>3023934290</v>
      </c>
      <c r="M27" s="6"/>
      <c r="N27" s="6"/>
      <c r="O27" s="6"/>
      <c r="P27" s="6"/>
      <c r="Q27" s="6"/>
      <c r="R27" s="6"/>
      <c r="S27" s="6"/>
    </row>
    <row r="28" spans="1:19" s="5" customFormat="1" ht="20.25" customHeight="1">
      <c r="A28" s="28" t="s">
        <v>125</v>
      </c>
      <c r="B28" s="29"/>
      <c r="C28" s="9"/>
      <c r="D28" s="9"/>
      <c r="E28" s="25"/>
      <c r="F28" s="25"/>
      <c r="G28" s="25"/>
      <c r="H28" s="21"/>
      <c r="I28" s="25"/>
      <c r="J28" s="21"/>
      <c r="K28" s="25"/>
      <c r="M28" s="6"/>
      <c r="N28" s="6"/>
      <c r="O28" s="6"/>
      <c r="P28" s="6"/>
      <c r="Q28" s="6"/>
      <c r="R28" s="6"/>
      <c r="S28" s="6"/>
    </row>
    <row r="29" spans="1:19" s="5" customFormat="1" ht="20.25" customHeight="1">
      <c r="A29" s="28" t="s">
        <v>133</v>
      </c>
      <c r="B29" s="29"/>
      <c r="C29" s="9"/>
      <c r="D29" s="9"/>
      <c r="E29" s="25">
        <f>SUM(E19-E27)</f>
        <v>487925973</v>
      </c>
      <c r="F29" s="25"/>
      <c r="G29" s="25">
        <f>SUM(G19-G27)</f>
        <v>1789874004</v>
      </c>
      <c r="H29" s="21"/>
      <c r="I29" s="25">
        <f>SUM(I19-I27)</f>
        <v>1640497600</v>
      </c>
      <c r="J29" s="21"/>
      <c r="K29" s="25">
        <f>SUM(K19-K27)</f>
        <v>1812267173</v>
      </c>
      <c r="M29" s="6"/>
      <c r="N29" s="6"/>
      <c r="O29" s="6"/>
      <c r="P29" s="6"/>
      <c r="Q29" s="6"/>
      <c r="R29" s="6"/>
      <c r="S29" s="6"/>
    </row>
    <row r="30" spans="1:19" s="5" customFormat="1" ht="20.25" customHeight="1">
      <c r="A30" s="29" t="s">
        <v>124</v>
      </c>
      <c r="B30" s="29"/>
      <c r="C30" s="9">
        <v>14</v>
      </c>
      <c r="D30" s="9"/>
      <c r="E30" s="23">
        <v>2326901274</v>
      </c>
      <c r="F30" s="25"/>
      <c r="G30" s="23">
        <v>1810253486</v>
      </c>
      <c r="H30" s="21"/>
      <c r="I30" s="23">
        <v>0</v>
      </c>
      <c r="J30" s="21"/>
      <c r="K30" s="23">
        <v>0</v>
      </c>
      <c r="M30" s="6"/>
      <c r="N30" s="6"/>
      <c r="O30" s="6"/>
      <c r="P30" s="6"/>
      <c r="Q30" s="6"/>
      <c r="R30" s="6"/>
      <c r="S30" s="6"/>
    </row>
    <row r="31" spans="1:19" s="5" customFormat="1" ht="20.25" customHeight="1">
      <c r="A31" s="28" t="s">
        <v>134</v>
      </c>
      <c r="B31" s="29"/>
      <c r="C31" s="9"/>
      <c r="D31" s="9"/>
      <c r="E31" s="25">
        <f>SUM(E29:E30)</f>
        <v>2814827247</v>
      </c>
      <c r="F31" s="25"/>
      <c r="G31" s="25">
        <f>SUM(G29:G30)</f>
        <v>3600127490</v>
      </c>
      <c r="H31" s="21"/>
      <c r="I31" s="25">
        <f>SUM(I29:I30)</f>
        <v>1640497600</v>
      </c>
      <c r="J31" s="21"/>
      <c r="K31" s="25">
        <f>SUM(K29:K30)</f>
        <v>1812267173</v>
      </c>
      <c r="M31" s="6"/>
      <c r="N31" s="6"/>
      <c r="O31" s="6"/>
      <c r="P31" s="6"/>
      <c r="Q31" s="6"/>
      <c r="R31" s="6"/>
      <c r="S31" s="6"/>
    </row>
    <row r="32" spans="1:19" s="5" customFormat="1" ht="20.25" customHeight="1">
      <c r="A32" s="29" t="s">
        <v>49</v>
      </c>
      <c r="B32" s="29"/>
      <c r="C32" s="9"/>
      <c r="D32" s="9"/>
      <c r="E32" s="23">
        <v>-191693109</v>
      </c>
      <c r="F32" s="25"/>
      <c r="G32" s="23">
        <v>-145116909</v>
      </c>
      <c r="H32" s="21"/>
      <c r="I32" s="23">
        <v>-191693109</v>
      </c>
      <c r="J32" s="21"/>
      <c r="K32" s="23">
        <v>-145116909</v>
      </c>
      <c r="M32" s="6"/>
      <c r="N32" s="6"/>
      <c r="O32" s="6"/>
      <c r="P32" s="6"/>
      <c r="Q32" s="6"/>
      <c r="R32" s="6"/>
      <c r="S32" s="6"/>
    </row>
    <row r="33" spans="1:19" s="5" customFormat="1" ht="20.25" customHeight="1">
      <c r="A33" s="17" t="s">
        <v>203</v>
      </c>
      <c r="B33" s="6"/>
      <c r="C33" s="27"/>
      <c r="D33" s="9"/>
      <c r="E33" s="25">
        <f>SUM(E31:E32)</f>
        <v>2623134138</v>
      </c>
      <c r="F33" s="25"/>
      <c r="G33" s="25">
        <f>SUM(G31:G32)</f>
        <v>3455010581</v>
      </c>
      <c r="H33" s="21"/>
      <c r="I33" s="25">
        <f>SUM(I31:I32)</f>
        <v>1448804491</v>
      </c>
      <c r="J33" s="21"/>
      <c r="K33" s="25">
        <f>SUM(K31:K32)</f>
        <v>1667150264</v>
      </c>
      <c r="M33" s="6"/>
      <c r="N33" s="6"/>
      <c r="O33" s="6"/>
      <c r="P33" s="6"/>
      <c r="Q33" s="6"/>
      <c r="R33" s="6"/>
      <c r="S33" s="6"/>
    </row>
    <row r="34" spans="1:19" s="5" customFormat="1" ht="20.25" customHeight="1">
      <c r="A34" s="6" t="s">
        <v>135</v>
      </c>
      <c r="B34" s="6"/>
      <c r="C34" s="9">
        <v>31</v>
      </c>
      <c r="D34" s="9"/>
      <c r="E34" s="23">
        <v>-22495070</v>
      </c>
      <c r="F34" s="25"/>
      <c r="G34" s="23">
        <v>49555681</v>
      </c>
      <c r="H34" s="25"/>
      <c r="I34" s="22">
        <v>-45230579</v>
      </c>
      <c r="J34" s="26"/>
      <c r="K34" s="22">
        <v>59704337</v>
      </c>
      <c r="M34" s="6"/>
      <c r="N34" s="6"/>
      <c r="O34" s="6"/>
      <c r="P34" s="6"/>
      <c r="Q34" s="6"/>
      <c r="R34" s="6"/>
      <c r="S34" s="6"/>
    </row>
    <row r="35" spans="1:19" s="5" customFormat="1" ht="20.25" customHeight="1" thickBot="1">
      <c r="A35" s="17" t="s">
        <v>259</v>
      </c>
      <c r="B35" s="6"/>
      <c r="C35" s="9"/>
      <c r="D35" s="9"/>
      <c r="E35" s="30">
        <f>SUM(E33:E34)</f>
        <v>2600639068</v>
      </c>
      <c r="F35" s="25"/>
      <c r="G35" s="30">
        <f>SUM(G33:G34)</f>
        <v>3504566262</v>
      </c>
      <c r="H35" s="21"/>
      <c r="I35" s="30">
        <f>SUM(I33:I34)</f>
        <v>1403573912</v>
      </c>
      <c r="J35" s="21"/>
      <c r="K35" s="30">
        <f>SUM(K33:K34)</f>
        <v>1726854601</v>
      </c>
      <c r="M35" s="6"/>
      <c r="N35" s="6"/>
      <c r="O35" s="6"/>
      <c r="P35" s="6"/>
      <c r="Q35" s="6"/>
      <c r="R35" s="6"/>
      <c r="S35" s="6"/>
    </row>
    <row r="36" spans="1:19" s="5" customFormat="1" ht="20.25" customHeight="1" thickTop="1">
      <c r="A36" s="6"/>
      <c r="B36" s="6"/>
      <c r="C36" s="9"/>
      <c r="D36" s="9"/>
      <c r="E36" s="31"/>
      <c r="F36" s="31"/>
      <c r="G36" s="31"/>
      <c r="H36" s="6"/>
      <c r="I36" s="31"/>
      <c r="J36" s="6"/>
      <c r="K36" s="31"/>
      <c r="M36" s="6"/>
      <c r="N36" s="6"/>
      <c r="O36" s="6"/>
      <c r="P36" s="6"/>
      <c r="Q36" s="6"/>
      <c r="R36" s="6"/>
      <c r="S36" s="6"/>
    </row>
    <row r="37" spans="5:11" ht="20.25" customHeight="1">
      <c r="E37" s="43"/>
      <c r="F37" s="43"/>
      <c r="G37" s="43"/>
      <c r="H37" s="44"/>
      <c r="I37" s="43"/>
      <c r="J37" s="44"/>
      <c r="K37" s="43"/>
    </row>
    <row r="38" spans="1:11" ht="20.25" customHeight="1">
      <c r="A38" s="6" t="s">
        <v>34</v>
      </c>
      <c r="E38" s="45"/>
      <c r="G38" s="45"/>
      <c r="I38" s="45"/>
      <c r="K38" s="45"/>
    </row>
    <row r="39" spans="1:11" ht="20.25" customHeight="1">
      <c r="A39" s="31"/>
      <c r="B39" s="31"/>
      <c r="K39" s="8"/>
    </row>
    <row r="40" spans="1:11" ht="20.25" customHeight="1">
      <c r="A40" s="28" t="s">
        <v>109</v>
      </c>
      <c r="B40" s="2"/>
      <c r="C40" s="3"/>
      <c r="D40" s="3"/>
      <c r="E40" s="4"/>
      <c r="F40" s="146"/>
      <c r="G40" s="4"/>
      <c r="H40" s="2"/>
      <c r="I40" s="4"/>
      <c r="J40" s="2"/>
      <c r="K40" s="4"/>
    </row>
    <row r="41" spans="1:11" ht="20.25" customHeight="1">
      <c r="A41" s="28" t="s">
        <v>181</v>
      </c>
      <c r="B41" s="2"/>
      <c r="C41" s="3"/>
      <c r="D41" s="3"/>
      <c r="E41" s="4"/>
      <c r="F41" s="146"/>
      <c r="G41" s="4"/>
      <c r="H41" s="2"/>
      <c r="I41" s="4"/>
      <c r="J41" s="2"/>
      <c r="K41" s="4"/>
    </row>
    <row r="42" spans="1:11" ht="20.25" customHeight="1">
      <c r="A42" s="1" t="s">
        <v>253</v>
      </c>
      <c r="B42" s="2"/>
      <c r="C42" s="3"/>
      <c r="D42" s="3"/>
      <c r="E42" s="4"/>
      <c r="F42" s="146"/>
      <c r="G42" s="4"/>
      <c r="H42" s="2"/>
      <c r="I42" s="4"/>
      <c r="J42" s="2"/>
      <c r="K42" s="4"/>
    </row>
    <row r="43" spans="1:12" ht="20.25" customHeight="1">
      <c r="A43" s="2"/>
      <c r="B43" s="2"/>
      <c r="C43" s="3"/>
      <c r="D43" s="3"/>
      <c r="I43" s="5"/>
      <c r="K43" s="8" t="s">
        <v>252</v>
      </c>
      <c r="L43" s="8"/>
    </row>
    <row r="44" spans="5:11" ht="20.25" customHeight="1">
      <c r="E44" s="184" t="s">
        <v>0</v>
      </c>
      <c r="F44" s="184"/>
      <c r="G44" s="184"/>
      <c r="H44" s="12"/>
      <c r="I44" s="10"/>
      <c r="J44" s="11" t="s">
        <v>28</v>
      </c>
      <c r="K44" s="10"/>
    </row>
    <row r="45" spans="1:19" s="5" customFormat="1" ht="20.25" customHeight="1">
      <c r="A45" s="6"/>
      <c r="B45" s="6"/>
      <c r="C45" s="13" t="s">
        <v>1</v>
      </c>
      <c r="D45" s="14"/>
      <c r="E45" s="71" t="s">
        <v>106</v>
      </c>
      <c r="F45" s="147"/>
      <c r="G45" s="15">
        <v>2560</v>
      </c>
      <c r="H45" s="16"/>
      <c r="I45" s="71" t="s">
        <v>106</v>
      </c>
      <c r="J45" s="15"/>
      <c r="K45" s="15">
        <v>2560</v>
      </c>
      <c r="M45" s="6"/>
      <c r="N45" s="6"/>
      <c r="O45" s="6"/>
      <c r="P45" s="6"/>
      <c r="Q45" s="6"/>
      <c r="R45" s="6"/>
      <c r="S45" s="6"/>
    </row>
    <row r="46" spans="3:11" ht="20.25" customHeight="1">
      <c r="C46" s="13"/>
      <c r="D46" s="14"/>
      <c r="E46" s="71"/>
      <c r="F46" s="147"/>
      <c r="G46" s="46" t="s">
        <v>222</v>
      </c>
      <c r="H46" s="16"/>
      <c r="I46" s="71"/>
      <c r="J46" s="15"/>
      <c r="K46" s="46" t="s">
        <v>222</v>
      </c>
    </row>
    <row r="47" spans="1:19" s="5" customFormat="1" ht="20.25" customHeight="1">
      <c r="A47" s="17" t="s">
        <v>175</v>
      </c>
      <c r="B47" s="6"/>
      <c r="C47" s="13"/>
      <c r="D47" s="14"/>
      <c r="E47" s="26"/>
      <c r="F47" s="148"/>
      <c r="G47" s="26"/>
      <c r="H47" s="47"/>
      <c r="I47" s="26"/>
      <c r="J47" s="46"/>
      <c r="K47" s="26"/>
      <c r="M47" s="6"/>
      <c r="N47" s="6"/>
      <c r="O47" s="6"/>
      <c r="P47" s="6"/>
      <c r="Q47" s="6"/>
      <c r="R47" s="6"/>
      <c r="S47" s="6"/>
    </row>
    <row r="48" spans="1:19" s="24" customFormat="1" ht="20.25" customHeight="1">
      <c r="A48" s="121" t="s">
        <v>105</v>
      </c>
      <c r="B48" s="121"/>
      <c r="C48" s="14"/>
      <c r="D48" s="14"/>
      <c r="E48" s="122"/>
      <c r="F48" s="149"/>
      <c r="G48" s="122"/>
      <c r="H48" s="124"/>
      <c r="I48" s="122"/>
      <c r="J48" s="123"/>
      <c r="K48" s="122"/>
      <c r="M48" s="121"/>
      <c r="N48" s="121"/>
      <c r="O48" s="121"/>
      <c r="P48" s="121"/>
      <c r="Q48" s="121"/>
      <c r="R48" s="121"/>
      <c r="S48" s="121"/>
    </row>
    <row r="49" spans="1:19" s="5" customFormat="1" ht="20.25" customHeight="1">
      <c r="A49" s="6" t="s">
        <v>88</v>
      </c>
      <c r="B49" s="6"/>
      <c r="C49" s="13"/>
      <c r="D49" s="14"/>
      <c r="E49" s="26"/>
      <c r="F49" s="148"/>
      <c r="G49" s="26"/>
      <c r="H49" s="47"/>
      <c r="I49" s="26"/>
      <c r="J49" s="46"/>
      <c r="K49" s="26"/>
      <c r="M49" s="6"/>
      <c r="N49" s="6"/>
      <c r="O49" s="6"/>
      <c r="P49" s="6"/>
      <c r="Q49" s="6"/>
      <c r="R49" s="6"/>
      <c r="S49" s="6"/>
    </row>
    <row r="50" spans="1:19" s="5" customFormat="1" ht="20.25" customHeight="1">
      <c r="A50" s="6" t="s">
        <v>89</v>
      </c>
      <c r="B50" s="6"/>
      <c r="C50" s="9"/>
      <c r="D50" s="9"/>
      <c r="E50" s="21">
        <v>-6858899</v>
      </c>
      <c r="F50" s="25"/>
      <c r="G50" s="21">
        <v>-4450828</v>
      </c>
      <c r="H50" s="21"/>
      <c r="I50" s="48">
        <v>0</v>
      </c>
      <c r="J50" s="48"/>
      <c r="K50" s="48">
        <v>0</v>
      </c>
      <c r="M50" s="6"/>
      <c r="N50" s="6"/>
      <c r="O50" s="6"/>
      <c r="P50" s="6"/>
      <c r="Q50" s="6"/>
      <c r="R50" s="6"/>
      <c r="S50" s="6"/>
    </row>
    <row r="51" spans="1:19" s="5" customFormat="1" ht="20.25" customHeight="1">
      <c r="A51" s="6" t="s">
        <v>234</v>
      </c>
      <c r="B51" s="6"/>
      <c r="C51" s="9"/>
      <c r="D51" s="9"/>
      <c r="E51" s="21"/>
      <c r="F51" s="25"/>
      <c r="G51" s="21"/>
      <c r="H51" s="21"/>
      <c r="I51" s="48"/>
      <c r="J51" s="48"/>
      <c r="K51" s="48"/>
      <c r="M51" s="6"/>
      <c r="N51" s="6"/>
      <c r="O51" s="6"/>
      <c r="P51" s="6"/>
      <c r="Q51" s="6"/>
      <c r="R51" s="6"/>
      <c r="S51" s="6"/>
    </row>
    <row r="52" spans="1:19" s="5" customFormat="1" ht="20.25" customHeight="1">
      <c r="A52" s="6" t="s">
        <v>246</v>
      </c>
      <c r="B52" s="6"/>
      <c r="C52" s="9" t="s">
        <v>268</v>
      </c>
      <c r="D52" s="9"/>
      <c r="E52" s="48">
        <v>-338468415</v>
      </c>
      <c r="F52" s="25"/>
      <c r="G52" s="25">
        <v>-812136480</v>
      </c>
      <c r="H52" s="21"/>
      <c r="I52" s="48">
        <v>-338468415</v>
      </c>
      <c r="J52" s="48"/>
      <c r="K52" s="25">
        <v>-812136480</v>
      </c>
      <c r="M52" s="6"/>
      <c r="N52" s="6"/>
      <c r="O52" s="6"/>
      <c r="P52" s="6"/>
      <c r="Q52" s="6"/>
      <c r="R52" s="6"/>
      <c r="S52" s="6"/>
    </row>
    <row r="53" spans="1:19" s="5" customFormat="1" ht="20.25" customHeight="1">
      <c r="A53" s="6" t="s">
        <v>247</v>
      </c>
      <c r="B53" s="6"/>
      <c r="C53" s="9"/>
      <c r="D53" s="9"/>
      <c r="E53" s="21"/>
      <c r="F53" s="25"/>
      <c r="G53" s="21"/>
      <c r="H53" s="21"/>
      <c r="I53" s="48"/>
      <c r="J53" s="48"/>
      <c r="K53" s="48"/>
      <c r="M53" s="6"/>
      <c r="N53" s="6"/>
      <c r="O53" s="6"/>
      <c r="P53" s="6"/>
      <c r="Q53" s="6"/>
      <c r="R53" s="6"/>
      <c r="S53" s="6"/>
    </row>
    <row r="54" spans="1:19" s="145" customFormat="1" ht="20.25" customHeight="1">
      <c r="A54" s="31" t="s">
        <v>245</v>
      </c>
      <c r="B54" s="31"/>
      <c r="C54" s="140">
        <v>31</v>
      </c>
      <c r="D54" s="140"/>
      <c r="E54" s="25">
        <v>-746378109</v>
      </c>
      <c r="F54" s="25"/>
      <c r="G54" s="25">
        <v>-384533198</v>
      </c>
      <c r="H54" s="25"/>
      <c r="I54" s="26">
        <v>-193847260</v>
      </c>
      <c r="J54" s="26"/>
      <c r="K54" s="26">
        <v>146282981</v>
      </c>
      <c r="M54" s="31"/>
      <c r="N54" s="31"/>
      <c r="O54" s="31"/>
      <c r="P54" s="31"/>
      <c r="Q54" s="31"/>
      <c r="R54" s="31"/>
      <c r="S54" s="31"/>
    </row>
    <row r="55" spans="1:19" s="145" customFormat="1" ht="20.25" customHeight="1">
      <c r="A55" s="31" t="s">
        <v>257</v>
      </c>
      <c r="B55" s="31"/>
      <c r="C55" s="140"/>
      <c r="D55" s="140"/>
      <c r="E55" s="25">
        <v>0</v>
      </c>
      <c r="F55" s="25"/>
      <c r="G55" s="25">
        <v>-51367</v>
      </c>
      <c r="H55" s="25"/>
      <c r="I55" s="26">
        <v>0</v>
      </c>
      <c r="J55" s="26"/>
      <c r="K55" s="26">
        <v>0</v>
      </c>
      <c r="M55" s="31"/>
      <c r="N55" s="31"/>
      <c r="O55" s="31"/>
      <c r="P55" s="31"/>
      <c r="Q55" s="31"/>
      <c r="R55" s="31"/>
      <c r="S55" s="31"/>
    </row>
    <row r="56" spans="1:19" s="145" customFormat="1" ht="20.25" customHeight="1">
      <c r="A56" s="6" t="s">
        <v>297</v>
      </c>
      <c r="B56" s="31"/>
      <c r="C56" s="140"/>
      <c r="D56" s="140"/>
      <c r="E56" s="23">
        <v>36264762</v>
      </c>
      <c r="F56" s="25"/>
      <c r="G56" s="23">
        <v>0</v>
      </c>
      <c r="H56" s="25"/>
      <c r="I56" s="72">
        <v>0</v>
      </c>
      <c r="J56" s="26"/>
      <c r="K56" s="72">
        <v>0</v>
      </c>
      <c r="M56" s="31"/>
      <c r="N56" s="31"/>
      <c r="O56" s="31"/>
      <c r="P56" s="31"/>
      <c r="Q56" s="31"/>
      <c r="R56" s="31"/>
      <c r="S56" s="31"/>
    </row>
    <row r="57" spans="1:19" s="5" customFormat="1" ht="20.25" customHeight="1">
      <c r="A57" s="6" t="s">
        <v>105</v>
      </c>
      <c r="B57" s="6"/>
      <c r="C57" s="9"/>
      <c r="D57" s="9"/>
      <c r="E57" s="25"/>
      <c r="F57" s="25"/>
      <c r="G57" s="25"/>
      <c r="H57" s="21"/>
      <c r="I57" s="26"/>
      <c r="J57" s="48"/>
      <c r="K57" s="26"/>
      <c r="M57" s="6"/>
      <c r="N57" s="6"/>
      <c r="O57" s="6"/>
      <c r="P57" s="6"/>
      <c r="Q57" s="6"/>
      <c r="R57" s="6"/>
      <c r="S57" s="6"/>
    </row>
    <row r="58" spans="1:19" s="24" customFormat="1" ht="20.25" customHeight="1">
      <c r="A58" s="6" t="s">
        <v>245</v>
      </c>
      <c r="B58" s="121"/>
      <c r="C58" s="14"/>
      <c r="D58" s="14"/>
      <c r="E58" s="126">
        <f>SUM(E50:E56)</f>
        <v>-1055440661</v>
      </c>
      <c r="F58" s="127"/>
      <c r="G58" s="126">
        <f>SUM(G50:G56)</f>
        <v>-1201171873</v>
      </c>
      <c r="H58" s="74"/>
      <c r="I58" s="126">
        <f>SUM(I50:I56)</f>
        <v>-532315675</v>
      </c>
      <c r="J58" s="74"/>
      <c r="K58" s="126">
        <f>SUM(K50:K56)</f>
        <v>-665853499</v>
      </c>
      <c r="M58" s="121"/>
      <c r="N58" s="121"/>
      <c r="O58" s="121"/>
      <c r="P58" s="121"/>
      <c r="Q58" s="121"/>
      <c r="R58" s="121"/>
      <c r="S58" s="121"/>
    </row>
    <row r="59" spans="1:19" s="24" customFormat="1" ht="9.75" customHeight="1">
      <c r="A59" s="121"/>
      <c r="B59" s="121"/>
      <c r="C59" s="14"/>
      <c r="D59" s="14"/>
      <c r="E59" s="122"/>
      <c r="F59" s="149"/>
      <c r="G59" s="122"/>
      <c r="H59" s="124"/>
      <c r="I59" s="122"/>
      <c r="J59" s="123"/>
      <c r="K59" s="122"/>
      <c r="M59" s="121"/>
      <c r="N59" s="121"/>
      <c r="O59" s="121"/>
      <c r="P59" s="121"/>
      <c r="Q59" s="121"/>
      <c r="R59" s="121"/>
      <c r="S59" s="121"/>
    </row>
    <row r="60" spans="1:19" s="24" customFormat="1" ht="20.25" customHeight="1">
      <c r="A60" s="121" t="s">
        <v>104</v>
      </c>
      <c r="B60" s="121"/>
      <c r="C60" s="14"/>
      <c r="D60" s="14"/>
      <c r="E60" s="122"/>
      <c r="F60" s="149"/>
      <c r="G60" s="122"/>
      <c r="H60" s="124"/>
      <c r="I60" s="122"/>
      <c r="J60" s="123"/>
      <c r="K60" s="122"/>
      <c r="M60" s="121"/>
      <c r="N60" s="121"/>
      <c r="O60" s="121"/>
      <c r="P60" s="121"/>
      <c r="Q60" s="121"/>
      <c r="R60" s="121"/>
      <c r="S60" s="121"/>
    </row>
    <row r="61" spans="1:19" s="5" customFormat="1" ht="20.25" customHeight="1">
      <c r="A61" s="6" t="s">
        <v>298</v>
      </c>
      <c r="B61" s="6"/>
      <c r="C61" s="13"/>
      <c r="D61" s="13"/>
      <c r="E61" s="26">
        <v>2285</v>
      </c>
      <c r="F61" s="148"/>
      <c r="G61" s="26">
        <v>0</v>
      </c>
      <c r="H61" s="47"/>
      <c r="I61" s="26">
        <v>0</v>
      </c>
      <c r="J61" s="46"/>
      <c r="K61" s="26">
        <v>0</v>
      </c>
      <c r="M61" s="6"/>
      <c r="N61" s="6"/>
      <c r="O61" s="6"/>
      <c r="P61" s="6"/>
      <c r="Q61" s="6"/>
      <c r="R61" s="6"/>
      <c r="S61" s="6"/>
    </row>
    <row r="62" spans="1:19" s="24" customFormat="1" ht="20.25" customHeight="1">
      <c r="A62" s="6" t="s">
        <v>228</v>
      </c>
      <c r="B62" s="121"/>
      <c r="C62" s="14"/>
      <c r="D62" s="14"/>
      <c r="E62" s="122"/>
      <c r="F62" s="149"/>
      <c r="G62" s="122"/>
      <c r="H62" s="124"/>
      <c r="I62" s="122"/>
      <c r="J62" s="123"/>
      <c r="K62" s="122"/>
      <c r="M62" s="121"/>
      <c r="N62" s="121"/>
      <c r="O62" s="121"/>
      <c r="P62" s="121"/>
      <c r="Q62" s="121"/>
      <c r="R62" s="121"/>
      <c r="S62" s="121"/>
    </row>
    <row r="63" spans="1:19" s="24" customFormat="1" ht="20.25" customHeight="1">
      <c r="A63" s="6" t="s">
        <v>245</v>
      </c>
      <c r="B63" s="121"/>
      <c r="C63" s="14"/>
      <c r="D63" s="14"/>
      <c r="E63" s="23">
        <v>19828412</v>
      </c>
      <c r="F63" s="25"/>
      <c r="G63" s="23">
        <v>-26018272</v>
      </c>
      <c r="H63" s="21"/>
      <c r="I63" s="23">
        <v>0</v>
      </c>
      <c r="J63" s="21"/>
      <c r="K63" s="23">
        <v>-19461635</v>
      </c>
      <c r="M63" s="121"/>
      <c r="N63" s="121"/>
      <c r="O63" s="121"/>
      <c r="P63" s="121"/>
      <c r="Q63" s="121"/>
      <c r="R63" s="121"/>
      <c r="S63" s="121"/>
    </row>
    <row r="64" spans="1:19" s="24" customFormat="1" ht="20.25" customHeight="1">
      <c r="A64" s="6" t="s">
        <v>104</v>
      </c>
      <c r="B64" s="121"/>
      <c r="C64" s="14"/>
      <c r="D64" s="14"/>
      <c r="E64" s="25"/>
      <c r="F64" s="25"/>
      <c r="G64" s="25"/>
      <c r="H64" s="21"/>
      <c r="I64" s="25"/>
      <c r="J64" s="21"/>
      <c r="K64" s="25"/>
      <c r="M64" s="121"/>
      <c r="N64" s="121"/>
      <c r="O64" s="121"/>
      <c r="P64" s="121"/>
      <c r="Q64" s="121"/>
      <c r="R64" s="121"/>
      <c r="S64" s="121"/>
    </row>
    <row r="65" spans="1:19" s="24" customFormat="1" ht="20.25" customHeight="1">
      <c r="A65" s="6" t="s">
        <v>245</v>
      </c>
      <c r="B65" s="121"/>
      <c r="C65" s="14"/>
      <c r="D65" s="14"/>
      <c r="E65" s="126">
        <f>SUM(E60:E63)</f>
        <v>19830697</v>
      </c>
      <c r="F65" s="127"/>
      <c r="G65" s="126">
        <f>SUM(G60:G63)</f>
        <v>-26018272</v>
      </c>
      <c r="H65" s="74"/>
      <c r="I65" s="126">
        <f>SUM(I60:I63)</f>
        <v>0</v>
      </c>
      <c r="J65" s="74"/>
      <c r="K65" s="126">
        <f>SUM(K60:K63)</f>
        <v>-19461635</v>
      </c>
      <c r="M65" s="121"/>
      <c r="N65" s="121"/>
      <c r="O65" s="121"/>
      <c r="P65" s="121"/>
      <c r="Q65" s="121"/>
      <c r="R65" s="121"/>
      <c r="S65" s="121"/>
    </row>
    <row r="66" spans="1:19" s="5" customFormat="1" ht="20.25" customHeight="1">
      <c r="A66" s="17" t="s">
        <v>303</v>
      </c>
      <c r="B66" s="6"/>
      <c r="C66" s="9"/>
      <c r="D66" s="9"/>
      <c r="E66" s="23">
        <f>E58+E65</f>
        <v>-1035609964</v>
      </c>
      <c r="F66" s="25"/>
      <c r="G66" s="23">
        <f>G58+G65</f>
        <v>-1227190145</v>
      </c>
      <c r="H66" s="25"/>
      <c r="I66" s="23">
        <f>I58</f>
        <v>-532315675</v>
      </c>
      <c r="J66" s="26"/>
      <c r="K66" s="23">
        <f>K58+K65</f>
        <v>-685315134</v>
      </c>
      <c r="M66" s="6"/>
      <c r="N66" s="6"/>
      <c r="O66" s="6"/>
      <c r="P66" s="6"/>
      <c r="Q66" s="6"/>
      <c r="R66" s="6"/>
      <c r="S66" s="6"/>
    </row>
    <row r="67" spans="1:19" s="5" customFormat="1" ht="20.25" customHeight="1" thickBot="1">
      <c r="A67" s="17" t="s">
        <v>304</v>
      </c>
      <c r="B67" s="6"/>
      <c r="C67" s="9"/>
      <c r="D67" s="9"/>
      <c r="E67" s="49">
        <f>E66+E35</f>
        <v>1565029104</v>
      </c>
      <c r="F67" s="25"/>
      <c r="G67" s="49">
        <f>G66+G35</f>
        <v>2277376117</v>
      </c>
      <c r="H67" s="21"/>
      <c r="I67" s="49">
        <f>I66+I35</f>
        <v>871258237</v>
      </c>
      <c r="J67" s="48"/>
      <c r="K67" s="49">
        <f>K66+K35</f>
        <v>1041539467</v>
      </c>
      <c r="M67" s="6"/>
      <c r="N67" s="6"/>
      <c r="O67" s="6"/>
      <c r="P67" s="6"/>
      <c r="Q67" s="6"/>
      <c r="R67" s="6"/>
      <c r="S67" s="6"/>
    </row>
    <row r="68" spans="1:19" s="5" customFormat="1" ht="9.75" customHeight="1" thickTop="1">
      <c r="A68" s="17"/>
      <c r="B68" s="6"/>
      <c r="C68" s="9"/>
      <c r="D68" s="9"/>
      <c r="E68" s="31"/>
      <c r="F68" s="25"/>
      <c r="G68" s="31"/>
      <c r="H68" s="21"/>
      <c r="I68" s="31"/>
      <c r="J68" s="48"/>
      <c r="K68" s="31"/>
      <c r="M68" s="6"/>
      <c r="N68" s="6"/>
      <c r="O68" s="6"/>
      <c r="P68" s="6"/>
      <c r="Q68" s="6"/>
      <c r="R68" s="6"/>
      <c r="S68" s="6"/>
    </row>
    <row r="69" spans="1:11" s="150" customFormat="1" ht="20.25" customHeight="1">
      <c r="A69" s="127" t="s">
        <v>67</v>
      </c>
      <c r="C69" s="175"/>
      <c r="E69" s="176"/>
      <c r="G69" s="176"/>
      <c r="I69" s="176"/>
      <c r="J69" s="176"/>
      <c r="K69" s="176"/>
    </row>
    <row r="70" spans="1:11" s="33" customFormat="1" ht="20.25" customHeight="1" thickBot="1">
      <c r="A70" s="36" t="s">
        <v>75</v>
      </c>
      <c r="C70" s="34"/>
      <c r="E70" s="50">
        <f>E72-E71</f>
        <v>2595281228</v>
      </c>
      <c r="F70" s="151"/>
      <c r="G70" s="50">
        <f>G72-G71</f>
        <v>3498990911</v>
      </c>
      <c r="H70" s="35"/>
      <c r="I70" s="174">
        <f>I35</f>
        <v>1403573912</v>
      </c>
      <c r="J70" s="35"/>
      <c r="K70" s="174">
        <f>K35</f>
        <v>1726854601</v>
      </c>
    </row>
    <row r="71" spans="1:11" s="33" customFormat="1" ht="20.25" customHeight="1" thickTop="1">
      <c r="A71" s="36" t="s">
        <v>68</v>
      </c>
      <c r="C71" s="34"/>
      <c r="E71" s="50">
        <v>5357840</v>
      </c>
      <c r="F71" s="151"/>
      <c r="G71" s="50">
        <v>5575351</v>
      </c>
      <c r="H71" s="35"/>
      <c r="I71" s="35"/>
      <c r="J71" s="35"/>
      <c r="K71" s="35"/>
    </row>
    <row r="72" spans="1:11" s="33" customFormat="1" ht="20.25" customHeight="1" thickBot="1">
      <c r="A72" s="36"/>
      <c r="C72" s="36"/>
      <c r="E72" s="117">
        <f>SUM(E35)</f>
        <v>2600639068</v>
      </c>
      <c r="F72" s="74"/>
      <c r="G72" s="117">
        <f>SUM(G35)</f>
        <v>3504566262</v>
      </c>
      <c r="H72" s="35"/>
      <c r="I72" s="35"/>
      <c r="J72" s="35"/>
      <c r="K72" s="35"/>
    </row>
    <row r="73" spans="1:11" s="33" customFormat="1" ht="9.75" customHeight="1" thickTop="1">
      <c r="A73" s="32"/>
      <c r="E73" s="35"/>
      <c r="F73" s="150"/>
      <c r="G73" s="35"/>
      <c r="H73" s="35"/>
      <c r="I73" s="35"/>
      <c r="J73" s="35"/>
      <c r="K73" s="35"/>
    </row>
    <row r="74" spans="1:11" s="150" customFormat="1" ht="20.25" customHeight="1">
      <c r="A74" s="127" t="s">
        <v>71</v>
      </c>
      <c r="C74" s="175"/>
      <c r="E74" s="176"/>
      <c r="G74" s="176"/>
      <c r="H74" s="176"/>
      <c r="I74" s="176"/>
      <c r="J74" s="176"/>
      <c r="K74" s="176"/>
    </row>
    <row r="75" spans="1:11" s="33" customFormat="1" ht="20.25" customHeight="1" thickBot="1">
      <c r="A75" s="36" t="s">
        <v>75</v>
      </c>
      <c r="C75" s="34"/>
      <c r="E75" s="50">
        <f>E77-E76</f>
        <v>1559671264</v>
      </c>
      <c r="F75" s="151"/>
      <c r="G75" s="50">
        <f>G77-G76</f>
        <v>2267110745</v>
      </c>
      <c r="H75" s="35"/>
      <c r="I75" s="174">
        <f>I67</f>
        <v>871258237</v>
      </c>
      <c r="J75" s="35"/>
      <c r="K75" s="174">
        <f>K67</f>
        <v>1041539467</v>
      </c>
    </row>
    <row r="76" spans="1:11" s="33" customFormat="1" ht="20.25" customHeight="1" thickTop="1">
      <c r="A76" s="36" t="s">
        <v>68</v>
      </c>
      <c r="C76" s="34"/>
      <c r="E76" s="50">
        <v>5357840</v>
      </c>
      <c r="F76" s="151"/>
      <c r="G76" s="50">
        <v>10265372</v>
      </c>
      <c r="H76" s="35"/>
      <c r="I76" s="35"/>
      <c r="J76" s="35"/>
      <c r="K76" s="35"/>
    </row>
    <row r="77" spans="1:11" s="33" customFormat="1" ht="20.25" customHeight="1" thickBot="1">
      <c r="A77" s="36"/>
      <c r="C77" s="36"/>
      <c r="E77" s="117">
        <f>E67</f>
        <v>1565029104</v>
      </c>
      <c r="F77" s="74"/>
      <c r="G77" s="117">
        <f>G67</f>
        <v>2277376117</v>
      </c>
      <c r="H77" s="35"/>
      <c r="I77" s="35"/>
      <c r="J77" s="35"/>
      <c r="K77" s="35"/>
    </row>
    <row r="78" spans="1:11" s="33" customFormat="1" ht="20.25" customHeight="1" thickTop="1">
      <c r="A78" s="32" t="s">
        <v>146</v>
      </c>
      <c r="C78" s="34">
        <v>32</v>
      </c>
      <c r="E78" s="74"/>
      <c r="F78" s="74"/>
      <c r="G78" s="74"/>
      <c r="H78" s="74"/>
      <c r="I78" s="6"/>
      <c r="J78" s="6"/>
      <c r="K78" s="6"/>
    </row>
    <row r="79" spans="1:11" s="33" customFormat="1" ht="20.25" customHeight="1">
      <c r="A79" s="37" t="s">
        <v>147</v>
      </c>
      <c r="B79" s="38"/>
      <c r="E79" s="35"/>
      <c r="F79" s="150"/>
      <c r="G79" s="35"/>
      <c r="H79" s="35"/>
      <c r="I79" s="35"/>
      <c r="J79" s="35"/>
      <c r="K79" s="35"/>
    </row>
    <row r="80" spans="1:11" s="33" customFormat="1" ht="20.25" customHeight="1" thickBot="1">
      <c r="A80" s="37" t="s">
        <v>148</v>
      </c>
      <c r="B80" s="39"/>
      <c r="C80" s="34"/>
      <c r="E80" s="40">
        <f>E70/E81</f>
        <v>4.874661124031883</v>
      </c>
      <c r="F80" s="152"/>
      <c r="G80" s="40">
        <f>G70/G81</f>
        <v>7.082485792990487</v>
      </c>
      <c r="H80" s="41"/>
      <c r="I80" s="40">
        <f>I70/I81</f>
        <v>2.6363028059214813</v>
      </c>
      <c r="J80" s="42"/>
      <c r="K80" s="40">
        <f>K70/K81</f>
        <v>3.4954143892438236</v>
      </c>
    </row>
    <row r="81" spans="1:11" s="33" customFormat="1" ht="20.25" customHeight="1" thickBot="1" thickTop="1">
      <c r="A81" s="37" t="s">
        <v>288</v>
      </c>
      <c r="B81" s="39"/>
      <c r="C81" s="34"/>
      <c r="E81" s="117">
        <v>532402389</v>
      </c>
      <c r="F81" s="152"/>
      <c r="G81" s="117">
        <v>494034300</v>
      </c>
      <c r="H81" s="41"/>
      <c r="I81" s="117">
        <v>532402389</v>
      </c>
      <c r="J81" s="42"/>
      <c r="K81" s="117">
        <v>494034300</v>
      </c>
    </row>
    <row r="82" spans="1:11" s="33" customFormat="1" ht="9.75" customHeight="1" thickTop="1">
      <c r="A82" s="37"/>
      <c r="B82" s="39"/>
      <c r="C82" s="34"/>
      <c r="E82" s="74"/>
      <c r="F82" s="152"/>
      <c r="G82" s="74"/>
      <c r="H82" s="41"/>
      <c r="I82" s="74"/>
      <c r="J82" s="42"/>
      <c r="K82" s="74"/>
    </row>
    <row r="83" spans="1:11" s="33" customFormat="1" ht="20.25" customHeight="1">
      <c r="A83" s="37" t="s">
        <v>149</v>
      </c>
      <c r="B83" s="38"/>
      <c r="C83" s="34"/>
      <c r="E83" s="35"/>
      <c r="F83" s="150"/>
      <c r="G83" s="35"/>
      <c r="H83" s="35"/>
      <c r="I83" s="35"/>
      <c r="J83" s="35"/>
      <c r="K83" s="35"/>
    </row>
    <row r="84" spans="1:11" s="33" customFormat="1" ht="20.25" customHeight="1" thickBot="1">
      <c r="A84" s="37" t="s">
        <v>148</v>
      </c>
      <c r="B84" s="39"/>
      <c r="C84" s="34"/>
      <c r="E84" s="40">
        <v>4.87</v>
      </c>
      <c r="F84" s="152"/>
      <c r="G84" s="40">
        <v>6.57</v>
      </c>
      <c r="H84" s="41"/>
      <c r="I84" s="40">
        <v>2.63</v>
      </c>
      <c r="J84" s="42"/>
      <c r="K84" s="40">
        <v>3.24</v>
      </c>
    </row>
    <row r="85" spans="1:11" s="33" customFormat="1" ht="20.25" customHeight="1" thickBot="1" thickTop="1">
      <c r="A85" s="37" t="s">
        <v>288</v>
      </c>
      <c r="B85" s="39"/>
      <c r="C85" s="34"/>
      <c r="E85" s="117">
        <v>532820456</v>
      </c>
      <c r="F85" s="152"/>
      <c r="G85" s="117">
        <v>533730697</v>
      </c>
      <c r="H85" s="41"/>
      <c r="I85" s="117">
        <v>532820456</v>
      </c>
      <c r="J85" s="42"/>
      <c r="K85" s="117">
        <v>533730697</v>
      </c>
    </row>
    <row r="86" spans="1:11" s="33" customFormat="1" ht="9.75" customHeight="1" thickTop="1">
      <c r="A86" s="37"/>
      <c r="B86" s="39"/>
      <c r="C86" s="34"/>
      <c r="E86" s="74"/>
      <c r="F86" s="152"/>
      <c r="G86" s="35"/>
      <c r="H86" s="41"/>
      <c r="I86" s="74"/>
      <c r="J86" s="42"/>
      <c r="K86" s="35"/>
    </row>
    <row r="87" spans="1:11" ht="20.25" customHeight="1">
      <c r="A87" s="6" t="s">
        <v>34</v>
      </c>
      <c r="E87" s="45"/>
      <c r="G87" s="45"/>
      <c r="I87" s="6"/>
      <c r="K87" s="6"/>
    </row>
    <row r="88" spans="1:11" ht="20.25" customHeight="1">
      <c r="A88" s="31"/>
      <c r="B88" s="31"/>
      <c r="K88" s="8"/>
    </row>
    <row r="89" spans="1:11" ht="20.25" customHeight="1">
      <c r="A89" s="28" t="s">
        <v>109</v>
      </c>
      <c r="B89" s="2"/>
      <c r="C89" s="3"/>
      <c r="D89" s="3"/>
      <c r="E89" s="4"/>
      <c r="F89" s="146"/>
      <c r="G89" s="4"/>
      <c r="H89" s="2"/>
      <c r="I89" s="4"/>
      <c r="J89" s="2"/>
      <c r="K89" s="4"/>
    </row>
    <row r="90" spans="1:11" ht="20.25" customHeight="1">
      <c r="A90" s="28" t="s">
        <v>12</v>
      </c>
      <c r="B90" s="2"/>
      <c r="C90" s="3"/>
      <c r="D90" s="3"/>
      <c r="E90" s="4"/>
      <c r="F90" s="146"/>
      <c r="G90" s="4"/>
      <c r="H90" s="2"/>
      <c r="I90" s="4"/>
      <c r="J90" s="2"/>
      <c r="K90" s="4"/>
    </row>
    <row r="91" spans="1:11" ht="20.25" customHeight="1">
      <c r="A91" s="1" t="s">
        <v>253</v>
      </c>
      <c r="B91" s="2"/>
      <c r="C91" s="3"/>
      <c r="D91" s="3"/>
      <c r="E91" s="4"/>
      <c r="F91" s="146"/>
      <c r="G91" s="4"/>
      <c r="H91" s="2"/>
      <c r="I91" s="4"/>
      <c r="J91" s="2"/>
      <c r="K91" s="4"/>
    </row>
    <row r="92" spans="1:12" ht="19.5" customHeight="1">
      <c r="A92" s="2"/>
      <c r="B92" s="2"/>
      <c r="C92" s="3"/>
      <c r="D92" s="3"/>
      <c r="I92" s="5"/>
      <c r="K92" s="8" t="s">
        <v>252</v>
      </c>
      <c r="L92" s="8"/>
    </row>
    <row r="93" spans="5:11" ht="18.75" customHeight="1">
      <c r="E93" s="184" t="s">
        <v>0</v>
      </c>
      <c r="F93" s="184"/>
      <c r="G93" s="184"/>
      <c r="H93" s="12"/>
      <c r="I93" s="10"/>
      <c r="J93" s="11" t="s">
        <v>28</v>
      </c>
      <c r="K93" s="10"/>
    </row>
    <row r="94" spans="3:11" ht="18.75" customHeight="1">
      <c r="C94" s="13" t="s">
        <v>1</v>
      </c>
      <c r="D94" s="14"/>
      <c r="E94" s="71" t="s">
        <v>106</v>
      </c>
      <c r="F94" s="147"/>
      <c r="G94" s="15">
        <v>2560</v>
      </c>
      <c r="H94" s="16"/>
      <c r="I94" s="71" t="s">
        <v>106</v>
      </c>
      <c r="J94" s="15"/>
      <c r="K94" s="15">
        <v>2560</v>
      </c>
    </row>
    <row r="95" spans="3:11" ht="20.25" customHeight="1">
      <c r="C95" s="13"/>
      <c r="D95" s="14"/>
      <c r="E95" s="71"/>
      <c r="F95" s="147"/>
      <c r="G95" s="46" t="s">
        <v>222</v>
      </c>
      <c r="H95" s="16"/>
      <c r="I95" s="71"/>
      <c r="J95" s="15"/>
      <c r="K95" s="46" t="s">
        <v>222</v>
      </c>
    </row>
    <row r="96" spans="1:11" ht="20.25" customHeight="1">
      <c r="A96" s="1" t="s">
        <v>23</v>
      </c>
      <c r="B96" s="55"/>
      <c r="C96" s="56"/>
      <c r="D96" s="56"/>
      <c r="E96" s="57"/>
      <c r="F96" s="60"/>
      <c r="G96" s="57"/>
      <c r="H96" s="58"/>
      <c r="I96" s="57"/>
      <c r="J96" s="58"/>
      <c r="K96" s="57"/>
    </row>
    <row r="97" spans="1:11" ht="20.25" customHeight="1">
      <c r="A97" s="6" t="s">
        <v>204</v>
      </c>
      <c r="D97" s="56"/>
      <c r="E97" s="59">
        <f>E33</f>
        <v>2623134138</v>
      </c>
      <c r="F97" s="59"/>
      <c r="G97" s="59">
        <f>G33</f>
        <v>3455010581</v>
      </c>
      <c r="H97" s="59"/>
      <c r="I97" s="59">
        <f>I33</f>
        <v>1448804491</v>
      </c>
      <c r="J97" s="59"/>
      <c r="K97" s="59">
        <f>K33</f>
        <v>1667150264</v>
      </c>
    </row>
    <row r="98" spans="1:11" ht="20.25" customHeight="1">
      <c r="A98" s="6" t="s">
        <v>206</v>
      </c>
      <c r="D98" s="56"/>
      <c r="E98" s="59"/>
      <c r="F98" s="59"/>
      <c r="G98" s="59"/>
      <c r="H98" s="59"/>
      <c r="I98" s="59"/>
      <c r="J98" s="59"/>
      <c r="K98" s="59"/>
    </row>
    <row r="99" spans="1:11" ht="20.25" customHeight="1">
      <c r="A99" s="6" t="s">
        <v>50</v>
      </c>
      <c r="D99" s="56"/>
      <c r="E99" s="59"/>
      <c r="F99" s="59"/>
      <c r="G99" s="59"/>
      <c r="H99" s="59"/>
      <c r="I99" s="8"/>
      <c r="J99" s="59"/>
      <c r="K99" s="8"/>
    </row>
    <row r="100" spans="1:11" s="58" customFormat="1" ht="20.25" customHeight="1">
      <c r="A100" s="6" t="s">
        <v>158</v>
      </c>
      <c r="C100" s="56" t="s">
        <v>284</v>
      </c>
      <c r="D100" s="56"/>
      <c r="E100" s="59">
        <v>203632512</v>
      </c>
      <c r="F100" s="59"/>
      <c r="G100" s="59">
        <v>194206897</v>
      </c>
      <c r="H100" s="59"/>
      <c r="I100" s="59">
        <v>202965481</v>
      </c>
      <c r="J100" s="59"/>
      <c r="K100" s="59">
        <v>193787589</v>
      </c>
    </row>
    <row r="101" spans="1:19" s="58" customFormat="1" ht="20.25" customHeight="1">
      <c r="A101" s="6" t="s">
        <v>199</v>
      </c>
      <c r="C101" s="56"/>
      <c r="D101" s="56"/>
      <c r="E101" s="59">
        <v>-1792484</v>
      </c>
      <c r="F101" s="59"/>
      <c r="G101" s="59">
        <v>-2792190</v>
      </c>
      <c r="H101" s="59"/>
      <c r="I101" s="59">
        <v>-1791483</v>
      </c>
      <c r="J101" s="59"/>
      <c r="K101" s="59">
        <v>-2787002</v>
      </c>
      <c r="L101" s="60"/>
      <c r="M101" s="60"/>
      <c r="N101" s="60"/>
      <c r="O101" s="60"/>
      <c r="P101" s="60"/>
      <c r="Q101" s="60"/>
      <c r="R101" s="60"/>
      <c r="S101" s="60"/>
    </row>
    <row r="102" spans="1:11" s="58" customFormat="1" ht="20.25" customHeight="1">
      <c r="A102" s="6" t="s">
        <v>279</v>
      </c>
      <c r="C102" s="56"/>
      <c r="D102" s="56"/>
      <c r="E102" s="59">
        <v>-3070470</v>
      </c>
      <c r="F102" s="59"/>
      <c r="G102" s="59">
        <v>31649697</v>
      </c>
      <c r="H102" s="59"/>
      <c r="I102" s="59">
        <v>-314116107</v>
      </c>
      <c r="J102" s="59"/>
      <c r="K102" s="59">
        <v>-75766710</v>
      </c>
    </row>
    <row r="103" spans="1:11" s="58" customFormat="1" ht="20.25" customHeight="1">
      <c r="A103" s="6" t="s">
        <v>269</v>
      </c>
      <c r="C103" s="56"/>
      <c r="D103" s="56"/>
      <c r="E103" s="59">
        <v>5317</v>
      </c>
      <c r="F103" s="59"/>
      <c r="G103" s="59">
        <v>0</v>
      </c>
      <c r="H103" s="59"/>
      <c r="I103" s="59">
        <v>5317</v>
      </c>
      <c r="J103" s="59"/>
      <c r="K103" s="59">
        <v>0</v>
      </c>
    </row>
    <row r="104" spans="1:11" s="58" customFormat="1" ht="20.25" customHeight="1">
      <c r="A104" s="6" t="s">
        <v>126</v>
      </c>
      <c r="C104" s="56"/>
      <c r="D104" s="56"/>
      <c r="E104" s="58">
        <v>7673835</v>
      </c>
      <c r="F104" s="59"/>
      <c r="G104" s="59">
        <v>7679375</v>
      </c>
      <c r="H104" s="59"/>
      <c r="I104" s="59">
        <v>6351736</v>
      </c>
      <c r="J104" s="59"/>
      <c r="K104" s="59">
        <v>5919810</v>
      </c>
    </row>
    <row r="105" spans="1:11" s="58" customFormat="1" ht="20.25" customHeight="1">
      <c r="A105" s="6" t="s">
        <v>190</v>
      </c>
      <c r="C105" s="56"/>
      <c r="D105" s="56"/>
      <c r="E105" s="59">
        <v>-2326901274</v>
      </c>
      <c r="F105" s="59"/>
      <c r="G105" s="59">
        <v>-1810253486</v>
      </c>
      <c r="H105" s="59"/>
      <c r="I105" s="59">
        <v>0</v>
      </c>
      <c r="J105" s="59"/>
      <c r="K105" s="59">
        <v>0</v>
      </c>
    </row>
    <row r="106" spans="1:19" s="58" customFormat="1" ht="20.25" customHeight="1">
      <c r="A106" s="6" t="s">
        <v>236</v>
      </c>
      <c r="C106" s="56"/>
      <c r="D106" s="56"/>
      <c r="E106" s="59">
        <v>61994813</v>
      </c>
      <c r="F106" s="59"/>
      <c r="G106" s="59">
        <v>164326780</v>
      </c>
      <c r="H106" s="59"/>
      <c r="I106" s="59">
        <v>61994813</v>
      </c>
      <c r="J106" s="59"/>
      <c r="K106" s="59">
        <v>199832576</v>
      </c>
      <c r="L106" s="60"/>
      <c r="M106" s="60"/>
      <c r="N106" s="60"/>
      <c r="O106" s="60"/>
      <c r="P106" s="60"/>
      <c r="Q106" s="60"/>
      <c r="R106" s="60"/>
      <c r="S106" s="60"/>
    </row>
    <row r="107" spans="1:19" s="58" customFormat="1" ht="20.25" customHeight="1">
      <c r="A107" s="6" t="s">
        <v>233</v>
      </c>
      <c r="C107" s="56"/>
      <c r="D107" s="56"/>
      <c r="E107" s="59">
        <v>0</v>
      </c>
      <c r="F107" s="59"/>
      <c r="G107" s="59">
        <v>-817646969</v>
      </c>
      <c r="H107" s="59"/>
      <c r="I107" s="59">
        <v>0</v>
      </c>
      <c r="J107" s="59"/>
      <c r="K107" s="59">
        <v>0</v>
      </c>
      <c r="L107" s="60"/>
      <c r="M107" s="60"/>
      <c r="N107" s="60"/>
      <c r="O107" s="60"/>
      <c r="P107" s="60"/>
      <c r="Q107" s="60"/>
      <c r="R107" s="60"/>
      <c r="S107" s="60"/>
    </row>
    <row r="108" spans="1:19" s="58" customFormat="1" ht="20.25" customHeight="1">
      <c r="A108" s="6" t="s">
        <v>224</v>
      </c>
      <c r="C108" s="56"/>
      <c r="D108" s="56"/>
      <c r="E108" s="59">
        <v>-433963074</v>
      </c>
      <c r="F108" s="59"/>
      <c r="G108" s="59">
        <v>-1015170600</v>
      </c>
      <c r="H108" s="59"/>
      <c r="I108" s="59">
        <v>-423085518</v>
      </c>
      <c r="J108" s="59"/>
      <c r="K108" s="59">
        <v>-1015170600</v>
      </c>
      <c r="L108" s="60"/>
      <c r="M108" s="60"/>
      <c r="N108" s="60"/>
      <c r="O108" s="60"/>
      <c r="P108" s="60"/>
      <c r="Q108" s="60"/>
      <c r="R108" s="60"/>
      <c r="S108" s="60"/>
    </row>
    <row r="109" spans="1:11" s="60" customFormat="1" ht="20.25" customHeight="1">
      <c r="A109" s="31" t="s">
        <v>225</v>
      </c>
      <c r="C109" s="61"/>
      <c r="D109" s="61"/>
      <c r="E109" s="59">
        <v>-963033</v>
      </c>
      <c r="F109" s="59"/>
      <c r="G109" s="59">
        <v>1631308</v>
      </c>
      <c r="H109" s="59"/>
      <c r="I109" s="59">
        <v>-963033</v>
      </c>
      <c r="J109" s="59"/>
      <c r="K109" s="59">
        <v>1631308</v>
      </c>
    </row>
    <row r="110" spans="1:11" s="60" customFormat="1" ht="20.25" customHeight="1">
      <c r="A110" s="31" t="s">
        <v>214</v>
      </c>
      <c r="C110" s="61"/>
      <c r="D110" s="61"/>
      <c r="E110" s="59">
        <v>0</v>
      </c>
      <c r="F110" s="59"/>
      <c r="G110" s="59">
        <v>9000000</v>
      </c>
      <c r="H110" s="59"/>
      <c r="I110" s="59">
        <v>0</v>
      </c>
      <c r="J110" s="59"/>
      <c r="K110" s="59">
        <v>9000000</v>
      </c>
    </row>
    <row r="111" spans="1:11" s="60" customFormat="1" ht="20.25" customHeight="1">
      <c r="A111" s="31" t="s">
        <v>230</v>
      </c>
      <c r="C111" s="61">
        <v>15</v>
      </c>
      <c r="D111" s="61"/>
      <c r="E111" s="59">
        <v>0</v>
      </c>
      <c r="F111" s="59"/>
      <c r="G111" s="59">
        <v>0</v>
      </c>
      <c r="H111" s="59"/>
      <c r="I111" s="59">
        <v>-19890000</v>
      </c>
      <c r="J111" s="59"/>
      <c r="K111" s="59">
        <v>0</v>
      </c>
    </row>
    <row r="112" spans="1:11" s="60" customFormat="1" ht="20.25" customHeight="1">
      <c r="A112" s="31" t="s">
        <v>165</v>
      </c>
      <c r="C112" s="61">
        <v>14</v>
      </c>
      <c r="D112" s="61"/>
      <c r="E112" s="59">
        <v>0</v>
      </c>
      <c r="F112" s="59"/>
      <c r="G112" s="59">
        <v>0</v>
      </c>
      <c r="H112" s="59"/>
      <c r="I112" s="59">
        <v>-846632082</v>
      </c>
      <c r="J112" s="59"/>
      <c r="K112" s="59">
        <v>-782555292</v>
      </c>
    </row>
    <row r="113" spans="1:11" s="60" customFormat="1" ht="20.25" customHeight="1">
      <c r="A113" s="31" t="s">
        <v>166</v>
      </c>
      <c r="C113" s="61"/>
      <c r="D113" s="61"/>
      <c r="E113" s="59">
        <v>-292662430</v>
      </c>
      <c r="F113" s="59"/>
      <c r="G113" s="59">
        <v>-177649446</v>
      </c>
      <c r="H113" s="59"/>
      <c r="I113" s="59">
        <v>-292662430</v>
      </c>
      <c r="J113" s="59"/>
      <c r="K113" s="59">
        <v>-177649446</v>
      </c>
    </row>
    <row r="114" spans="1:11" s="60" customFormat="1" ht="20.25" customHeight="1">
      <c r="A114" s="31" t="s">
        <v>159</v>
      </c>
      <c r="C114" s="61"/>
      <c r="D114" s="61"/>
      <c r="E114" s="66">
        <v>191693109</v>
      </c>
      <c r="F114" s="59"/>
      <c r="G114" s="66">
        <v>145116909</v>
      </c>
      <c r="H114" s="59"/>
      <c r="I114" s="66">
        <v>191693109</v>
      </c>
      <c r="J114" s="59"/>
      <c r="K114" s="66">
        <v>145116909</v>
      </c>
    </row>
    <row r="115" spans="1:11" s="58" customFormat="1" ht="20.25" customHeight="1">
      <c r="A115" s="51" t="s">
        <v>285</v>
      </c>
      <c r="C115" s="56"/>
      <c r="D115" s="56"/>
      <c r="E115" s="59"/>
      <c r="F115" s="59"/>
      <c r="G115" s="59"/>
      <c r="H115" s="59"/>
      <c r="J115" s="59"/>
      <c r="K115" s="59"/>
    </row>
    <row r="116" spans="1:11" s="58" customFormat="1" ht="20.25" customHeight="1">
      <c r="A116" s="51" t="s">
        <v>61</v>
      </c>
      <c r="C116" s="56"/>
      <c r="D116" s="56"/>
      <c r="E116" s="59">
        <f>SUM(E97:E114)</f>
        <v>28780959</v>
      </c>
      <c r="F116" s="59"/>
      <c r="G116" s="59">
        <f>SUM(G97:G114)</f>
        <v>185108856</v>
      </c>
      <c r="H116" s="59"/>
      <c r="I116" s="59">
        <f>SUM(I97:I114)</f>
        <v>12674294</v>
      </c>
      <c r="J116" s="59"/>
      <c r="K116" s="59">
        <f>SUM(K97:K114)</f>
        <v>168509406</v>
      </c>
    </row>
    <row r="117" spans="1:11" ht="20.25" customHeight="1">
      <c r="A117" s="51" t="s">
        <v>90</v>
      </c>
      <c r="B117" s="58"/>
      <c r="C117" s="56"/>
      <c r="D117" s="56"/>
      <c r="E117" s="62"/>
      <c r="F117" s="60"/>
      <c r="G117" s="62"/>
      <c r="H117" s="60"/>
      <c r="I117" s="59"/>
      <c r="J117" s="64"/>
      <c r="K117" s="59"/>
    </row>
    <row r="118" spans="1:11" ht="20.25" customHeight="1">
      <c r="A118" s="51" t="s">
        <v>237</v>
      </c>
      <c r="B118" s="58"/>
      <c r="C118" s="65"/>
      <c r="D118" s="56"/>
      <c r="E118" s="59">
        <v>51453855</v>
      </c>
      <c r="F118" s="59"/>
      <c r="G118" s="59">
        <v>-44625431</v>
      </c>
      <c r="H118" s="59"/>
      <c r="I118" s="59">
        <v>52122156</v>
      </c>
      <c r="J118" s="59"/>
      <c r="K118" s="59">
        <v>-43323737</v>
      </c>
    </row>
    <row r="119" spans="1:11" ht="20.25" customHeight="1">
      <c r="A119" s="51" t="s">
        <v>167</v>
      </c>
      <c r="B119" s="58"/>
      <c r="C119" s="65"/>
      <c r="D119" s="56"/>
      <c r="E119" s="59">
        <v>48514633</v>
      </c>
      <c r="F119" s="59"/>
      <c r="G119" s="59">
        <v>-96706381</v>
      </c>
      <c r="H119" s="59"/>
      <c r="I119" s="59">
        <v>48514633</v>
      </c>
      <c r="J119" s="59"/>
      <c r="K119" s="59">
        <v>-96706381</v>
      </c>
    </row>
    <row r="120" spans="1:11" s="58" customFormat="1" ht="20.25" customHeight="1">
      <c r="A120" s="51" t="s">
        <v>45</v>
      </c>
      <c r="C120" s="56"/>
      <c r="D120" s="56"/>
      <c r="E120" s="59">
        <v>1250800</v>
      </c>
      <c r="F120" s="59"/>
      <c r="G120" s="59">
        <v>-129087</v>
      </c>
      <c r="H120" s="59"/>
      <c r="I120" s="59">
        <v>1250800</v>
      </c>
      <c r="J120" s="59"/>
      <c r="K120" s="59">
        <v>-129087</v>
      </c>
    </row>
    <row r="121" spans="1:11" s="58" customFormat="1" ht="20.25" customHeight="1">
      <c r="A121" s="51" t="s">
        <v>164</v>
      </c>
      <c r="C121" s="56"/>
      <c r="D121" s="56"/>
      <c r="E121" s="59">
        <v>2577560</v>
      </c>
      <c r="F121" s="59"/>
      <c r="G121" s="59">
        <v>-4965275</v>
      </c>
      <c r="H121" s="59"/>
      <c r="I121" s="59">
        <v>2577560</v>
      </c>
      <c r="J121" s="59"/>
      <c r="K121" s="59">
        <v>-4965275</v>
      </c>
    </row>
    <row r="122" spans="1:11" s="58" customFormat="1" ht="20.25" customHeight="1">
      <c r="A122" s="51" t="s">
        <v>46</v>
      </c>
      <c r="C122" s="56"/>
      <c r="D122" s="56"/>
      <c r="E122" s="59">
        <v>-39621858</v>
      </c>
      <c r="F122" s="59"/>
      <c r="G122" s="59">
        <v>37588484</v>
      </c>
      <c r="H122" s="59"/>
      <c r="I122" s="59">
        <v>-38677838</v>
      </c>
      <c r="J122" s="59"/>
      <c r="K122" s="59">
        <v>37588484</v>
      </c>
    </row>
    <row r="123" spans="1:11" s="58" customFormat="1" ht="20.25" customHeight="1">
      <c r="A123" s="51" t="s">
        <v>47</v>
      </c>
      <c r="C123" s="56"/>
      <c r="D123" s="56"/>
      <c r="E123" s="59"/>
      <c r="F123" s="59"/>
      <c r="G123" s="59"/>
      <c r="H123" s="59"/>
      <c r="I123" s="59"/>
      <c r="J123" s="59"/>
      <c r="K123" s="59"/>
    </row>
    <row r="124" spans="1:11" s="58" customFormat="1" ht="20.25" customHeight="1">
      <c r="A124" s="51" t="s">
        <v>127</v>
      </c>
      <c r="C124" s="56"/>
      <c r="D124" s="56"/>
      <c r="E124" s="59">
        <v>25321060</v>
      </c>
      <c r="F124" s="59"/>
      <c r="G124" s="59">
        <v>13924537</v>
      </c>
      <c r="H124" s="59"/>
      <c r="I124" s="59">
        <v>7326990</v>
      </c>
      <c r="J124" s="59"/>
      <c r="K124" s="59">
        <v>15081739</v>
      </c>
    </row>
    <row r="125" spans="1:11" s="58" customFormat="1" ht="20.25" customHeight="1">
      <c r="A125" s="51" t="s">
        <v>160</v>
      </c>
      <c r="C125" s="56"/>
      <c r="D125" s="56"/>
      <c r="E125" s="59">
        <v>216571</v>
      </c>
      <c r="F125" s="59"/>
      <c r="G125" s="59">
        <v>-3146081</v>
      </c>
      <c r="H125" s="59"/>
      <c r="I125" s="59">
        <v>216571</v>
      </c>
      <c r="J125" s="59"/>
      <c r="K125" s="59">
        <v>-3146081</v>
      </c>
    </row>
    <row r="126" spans="1:11" s="58" customFormat="1" ht="20.25" customHeight="1">
      <c r="A126" s="51" t="s">
        <v>161</v>
      </c>
      <c r="C126" s="56"/>
      <c r="D126" s="56"/>
      <c r="E126" s="59">
        <v>86773033</v>
      </c>
      <c r="F126" s="59"/>
      <c r="G126" s="59">
        <v>118076677</v>
      </c>
      <c r="H126" s="59"/>
      <c r="I126" s="59">
        <v>86773033</v>
      </c>
      <c r="J126" s="59"/>
      <c r="K126" s="59">
        <v>118076676</v>
      </c>
    </row>
    <row r="127" spans="1:11" s="60" customFormat="1" ht="20.25" customHeight="1">
      <c r="A127" s="63" t="s">
        <v>223</v>
      </c>
      <c r="C127" s="61"/>
      <c r="D127" s="61"/>
      <c r="E127" s="66">
        <v>-3812338</v>
      </c>
      <c r="F127" s="59"/>
      <c r="G127" s="66">
        <v>-9136485</v>
      </c>
      <c r="H127" s="59"/>
      <c r="I127" s="66">
        <v>0</v>
      </c>
      <c r="J127" s="59"/>
      <c r="K127" s="66">
        <v>-8786485</v>
      </c>
    </row>
    <row r="128" spans="1:11" s="60" customFormat="1" ht="20.25" customHeight="1">
      <c r="A128" s="51" t="s">
        <v>242</v>
      </c>
      <c r="B128" s="58"/>
      <c r="C128" s="61"/>
      <c r="D128" s="61"/>
      <c r="E128" s="59">
        <f>SUM(E118:E127)+E116</f>
        <v>201454275</v>
      </c>
      <c r="F128" s="59"/>
      <c r="G128" s="59">
        <f>SUM(G118:G127)+G116</f>
        <v>195989814</v>
      </c>
      <c r="H128" s="59"/>
      <c r="I128" s="59">
        <f>SUM(I118:I127)+I116</f>
        <v>172778199</v>
      </c>
      <c r="J128" s="59"/>
      <c r="K128" s="59">
        <f>SUM(K118:K127)+K116</f>
        <v>182199259</v>
      </c>
    </row>
    <row r="129" spans="1:11" s="60" customFormat="1" ht="20.25" customHeight="1">
      <c r="A129" s="51" t="s">
        <v>56</v>
      </c>
      <c r="B129" s="58"/>
      <c r="C129" s="61"/>
      <c r="D129" s="61"/>
      <c r="E129" s="59">
        <v>-29770341</v>
      </c>
      <c r="F129" s="59"/>
      <c r="G129" s="66">
        <v>-29176509</v>
      </c>
      <c r="H129" s="59"/>
      <c r="I129" s="59">
        <v>-25176791</v>
      </c>
      <c r="J129" s="59"/>
      <c r="K129" s="59">
        <v>-26955439</v>
      </c>
    </row>
    <row r="130" spans="1:11" s="58" customFormat="1" ht="20.25" customHeight="1">
      <c r="A130" s="1" t="s">
        <v>275</v>
      </c>
      <c r="C130" s="61"/>
      <c r="D130" s="61"/>
      <c r="E130" s="67">
        <f>SUM(E128:E129)</f>
        <v>171683934</v>
      </c>
      <c r="F130" s="59"/>
      <c r="G130" s="67">
        <f>SUM(G128:G129)</f>
        <v>166813305</v>
      </c>
      <c r="H130" s="59"/>
      <c r="I130" s="67">
        <f>SUM(I128:I129)</f>
        <v>147601408</v>
      </c>
      <c r="J130" s="59"/>
      <c r="K130" s="67">
        <f>SUM(K128:K129)</f>
        <v>155243820</v>
      </c>
    </row>
    <row r="131" spans="1:11" s="58" customFormat="1" ht="4.5" customHeight="1">
      <c r="A131" s="1"/>
      <c r="C131" s="61"/>
      <c r="D131" s="61"/>
      <c r="E131" s="62"/>
      <c r="F131" s="60"/>
      <c r="G131" s="62"/>
      <c r="H131" s="60"/>
      <c r="I131" s="62"/>
      <c r="J131" s="60"/>
      <c r="K131" s="62"/>
    </row>
    <row r="132" spans="1:11" s="58" customFormat="1" ht="20.25" customHeight="1">
      <c r="A132" s="51" t="s">
        <v>4</v>
      </c>
      <c r="C132" s="56"/>
      <c r="D132" s="61"/>
      <c r="E132" s="62"/>
      <c r="F132" s="60"/>
      <c r="G132" s="62"/>
      <c r="H132" s="60"/>
      <c r="I132" s="59"/>
      <c r="J132" s="64"/>
      <c r="K132" s="59"/>
    </row>
    <row r="133" spans="1:11" s="58" customFormat="1" ht="20.25" customHeight="1">
      <c r="A133" s="1" t="s">
        <v>109</v>
      </c>
      <c r="B133" s="52"/>
      <c r="C133" s="53"/>
      <c r="D133" s="53"/>
      <c r="E133" s="54"/>
      <c r="F133" s="119"/>
      <c r="G133" s="54"/>
      <c r="H133" s="52"/>
      <c r="I133" s="54"/>
      <c r="J133" s="52"/>
      <c r="K133" s="54"/>
    </row>
    <row r="134" spans="1:11" s="58" customFormat="1" ht="20.25" customHeight="1">
      <c r="A134" s="1" t="s">
        <v>13</v>
      </c>
      <c r="B134" s="52"/>
      <c r="C134" s="53"/>
      <c r="D134" s="53"/>
      <c r="E134" s="54"/>
      <c r="F134" s="119"/>
      <c r="G134" s="54"/>
      <c r="H134" s="52"/>
      <c r="I134" s="54"/>
      <c r="J134" s="52"/>
      <c r="K134" s="54"/>
    </row>
    <row r="135" spans="1:11" ht="20.25" customHeight="1">
      <c r="A135" s="1" t="s">
        <v>253</v>
      </c>
      <c r="B135" s="2"/>
      <c r="C135" s="3"/>
      <c r="D135" s="3"/>
      <c r="E135" s="4"/>
      <c r="F135" s="146"/>
      <c r="G135" s="4"/>
      <c r="H135" s="2"/>
      <c r="I135" s="4"/>
      <c r="J135" s="2"/>
      <c r="K135" s="4"/>
    </row>
    <row r="136" spans="1:12" ht="20.25" customHeight="1">
      <c r="A136" s="2"/>
      <c r="B136" s="2"/>
      <c r="C136" s="3"/>
      <c r="D136" s="3"/>
      <c r="I136" s="5"/>
      <c r="K136" s="8" t="s">
        <v>252</v>
      </c>
      <c r="L136" s="8"/>
    </row>
    <row r="137" spans="5:11" ht="20.25" customHeight="1">
      <c r="E137" s="184" t="s">
        <v>0</v>
      </c>
      <c r="F137" s="184"/>
      <c r="G137" s="184"/>
      <c r="H137" s="12"/>
      <c r="I137" s="10"/>
      <c r="J137" s="11" t="s">
        <v>28</v>
      </c>
      <c r="K137" s="10"/>
    </row>
    <row r="138" spans="3:11" ht="20.25" customHeight="1">
      <c r="C138" s="13"/>
      <c r="D138" s="14"/>
      <c r="E138" s="71" t="s">
        <v>106</v>
      </c>
      <c r="F138" s="147"/>
      <c r="G138" s="15">
        <v>2560</v>
      </c>
      <c r="H138" s="16"/>
      <c r="I138" s="71" t="s">
        <v>106</v>
      </c>
      <c r="J138" s="15"/>
      <c r="K138" s="15">
        <v>2560</v>
      </c>
    </row>
    <row r="139" spans="3:11" ht="20.25" customHeight="1">
      <c r="C139" s="13"/>
      <c r="D139" s="14"/>
      <c r="E139" s="71"/>
      <c r="F139" s="147"/>
      <c r="G139" s="46" t="s">
        <v>222</v>
      </c>
      <c r="H139" s="16"/>
      <c r="I139" s="71"/>
      <c r="J139" s="15"/>
      <c r="K139" s="46" t="s">
        <v>222</v>
      </c>
    </row>
    <row r="140" spans="1:11" s="58" customFormat="1" ht="20.25" customHeight="1">
      <c r="A140" s="1" t="s">
        <v>24</v>
      </c>
      <c r="B140" s="55"/>
      <c r="C140" s="56"/>
      <c r="D140" s="56"/>
      <c r="E140" s="68"/>
      <c r="F140" s="60"/>
      <c r="G140" s="68"/>
      <c r="H140" s="60"/>
      <c r="I140" s="68"/>
      <c r="J140" s="60"/>
      <c r="K140" s="68"/>
    </row>
    <row r="141" spans="1:11" s="58" customFormat="1" ht="20.25" customHeight="1">
      <c r="A141" s="51" t="s">
        <v>302</v>
      </c>
      <c r="B141" s="55"/>
      <c r="C141" s="56"/>
      <c r="D141" s="56"/>
      <c r="E141" s="68">
        <v>21042441</v>
      </c>
      <c r="F141" s="60"/>
      <c r="G141" s="68">
        <v>-10000000</v>
      </c>
      <c r="H141" s="60"/>
      <c r="I141" s="68">
        <v>0</v>
      </c>
      <c r="J141" s="60"/>
      <c r="K141" s="68">
        <v>0</v>
      </c>
    </row>
    <row r="142" spans="1:11" s="58" customFormat="1" ht="20.25" customHeight="1">
      <c r="A142" s="51" t="s">
        <v>299</v>
      </c>
      <c r="B142" s="55"/>
      <c r="C142" s="56"/>
      <c r="D142" s="56"/>
      <c r="E142" s="68">
        <v>-640000000</v>
      </c>
      <c r="F142" s="60"/>
      <c r="G142" s="68">
        <v>0</v>
      </c>
      <c r="H142" s="60"/>
      <c r="I142" s="68">
        <v>-640000000</v>
      </c>
      <c r="J142" s="60"/>
      <c r="K142" s="68">
        <v>0</v>
      </c>
    </row>
    <row r="143" spans="1:11" ht="20.25" customHeight="1">
      <c r="A143" s="51" t="s">
        <v>192</v>
      </c>
      <c r="B143" s="58"/>
      <c r="C143" s="56"/>
      <c r="D143" s="56"/>
      <c r="E143" s="59">
        <v>-1323484406</v>
      </c>
      <c r="F143" s="59"/>
      <c r="G143" s="59">
        <v>-86412944</v>
      </c>
      <c r="H143" s="59"/>
      <c r="I143" s="59">
        <v>-1323484406</v>
      </c>
      <c r="J143" s="59"/>
      <c r="K143" s="59">
        <v>-86412944</v>
      </c>
    </row>
    <row r="144" spans="1:11" ht="20.25" customHeight="1">
      <c r="A144" s="51" t="s">
        <v>196</v>
      </c>
      <c r="B144" s="58"/>
      <c r="C144" s="56"/>
      <c r="D144" s="56"/>
      <c r="E144" s="59">
        <v>27304027</v>
      </c>
      <c r="F144" s="59"/>
      <c r="G144" s="59">
        <v>304000</v>
      </c>
      <c r="H144" s="59"/>
      <c r="I144" s="59">
        <v>27304027</v>
      </c>
      <c r="J144" s="59"/>
      <c r="K144" s="59">
        <v>304000</v>
      </c>
    </row>
    <row r="145" spans="1:11" s="60" customFormat="1" ht="20.25" customHeight="1">
      <c r="A145" s="51" t="s">
        <v>191</v>
      </c>
      <c r="B145" s="58"/>
      <c r="C145" s="56"/>
      <c r="D145" s="56"/>
      <c r="E145" s="59">
        <v>-1615829986</v>
      </c>
      <c r="F145" s="59"/>
      <c r="G145" s="59">
        <v>-7858110871</v>
      </c>
      <c r="H145" s="59"/>
      <c r="I145" s="59">
        <v>-1615829986</v>
      </c>
      <c r="J145" s="59"/>
      <c r="K145" s="59">
        <v>-7858110871</v>
      </c>
    </row>
    <row r="146" spans="1:11" ht="20.25" customHeight="1">
      <c r="A146" s="51" t="s">
        <v>194</v>
      </c>
      <c r="B146" s="58"/>
      <c r="C146" s="56"/>
      <c r="D146" s="56"/>
      <c r="E146" s="59">
        <v>313207146</v>
      </c>
      <c r="F146" s="59"/>
      <c r="G146" s="59">
        <v>102358985</v>
      </c>
      <c r="H146" s="59"/>
      <c r="I146" s="59">
        <v>313207146</v>
      </c>
      <c r="J146" s="59"/>
      <c r="K146" s="59">
        <v>102358985</v>
      </c>
    </row>
    <row r="147" spans="1:11" s="60" customFormat="1" ht="20.25" customHeight="1">
      <c r="A147" s="51" t="s">
        <v>226</v>
      </c>
      <c r="B147" s="58"/>
      <c r="C147" s="56"/>
      <c r="D147" s="56"/>
      <c r="E147" s="59">
        <v>0</v>
      </c>
      <c r="F147" s="59"/>
      <c r="G147" s="59">
        <v>-6320702</v>
      </c>
      <c r="H147" s="59"/>
      <c r="I147" s="59">
        <v>0</v>
      </c>
      <c r="J147" s="59"/>
      <c r="K147" s="59">
        <v>-12321654</v>
      </c>
    </row>
    <row r="148" spans="1:11" ht="20.25" customHeight="1">
      <c r="A148" s="51" t="s">
        <v>193</v>
      </c>
      <c r="B148" s="58"/>
      <c r="C148" s="56"/>
      <c r="D148" s="56"/>
      <c r="E148" s="59">
        <v>-104645513</v>
      </c>
      <c r="F148" s="59"/>
      <c r="G148" s="59">
        <v>-297364210</v>
      </c>
      <c r="H148" s="59"/>
      <c r="I148" s="59">
        <v>-104645513</v>
      </c>
      <c r="J148" s="59"/>
      <c r="K148" s="59">
        <v>-297364210</v>
      </c>
    </row>
    <row r="149" spans="1:11" s="60" customFormat="1" ht="20.25" customHeight="1">
      <c r="A149" s="51" t="s">
        <v>195</v>
      </c>
      <c r="B149" s="58"/>
      <c r="C149" s="56"/>
      <c r="D149" s="56"/>
      <c r="E149" s="59">
        <v>19345354</v>
      </c>
      <c r="F149" s="59"/>
      <c r="G149" s="59">
        <v>8587735</v>
      </c>
      <c r="H149" s="59"/>
      <c r="I149" s="59">
        <v>19345354</v>
      </c>
      <c r="J149" s="59"/>
      <c r="K149" s="59">
        <v>8587735</v>
      </c>
    </row>
    <row r="150" spans="1:11" s="60" customFormat="1" ht="20.25" customHeight="1">
      <c r="A150" s="31" t="s">
        <v>232</v>
      </c>
      <c r="C150" s="61"/>
      <c r="D150" s="61"/>
      <c r="E150" s="59">
        <v>0</v>
      </c>
      <c r="F150" s="59"/>
      <c r="G150" s="59">
        <v>0</v>
      </c>
      <c r="H150" s="59"/>
      <c r="I150" s="59">
        <v>19890000</v>
      </c>
      <c r="J150" s="59"/>
      <c r="K150" s="59">
        <v>0</v>
      </c>
    </row>
    <row r="151" spans="1:11" s="60" customFormat="1" ht="20.25" customHeight="1">
      <c r="A151" s="51" t="s">
        <v>168</v>
      </c>
      <c r="B151" s="58"/>
      <c r="C151" s="56"/>
      <c r="D151" s="56"/>
      <c r="E151" s="59">
        <v>846632082</v>
      </c>
      <c r="F151" s="59"/>
      <c r="G151" s="59">
        <v>782555292</v>
      </c>
      <c r="H151" s="59"/>
      <c r="I151" s="59">
        <v>846632082</v>
      </c>
      <c r="J151" s="59"/>
      <c r="K151" s="59">
        <v>782555292</v>
      </c>
    </row>
    <row r="152" spans="1:11" s="60" customFormat="1" ht="20.25" customHeight="1">
      <c r="A152" s="51" t="s">
        <v>170</v>
      </c>
      <c r="B152" s="58"/>
      <c r="C152" s="56"/>
      <c r="D152" s="56"/>
      <c r="E152" s="59">
        <v>292662430</v>
      </c>
      <c r="F152" s="59"/>
      <c r="G152" s="59">
        <v>177649446</v>
      </c>
      <c r="H152" s="59"/>
      <c r="I152" s="59">
        <v>292662430</v>
      </c>
      <c r="J152" s="59"/>
      <c r="K152" s="59">
        <v>177649446</v>
      </c>
    </row>
    <row r="153" spans="1:11" s="58" customFormat="1" ht="20.25" customHeight="1">
      <c r="A153" s="51" t="s">
        <v>162</v>
      </c>
      <c r="B153" s="55"/>
      <c r="C153" s="56"/>
      <c r="D153" s="56"/>
      <c r="E153" s="59">
        <v>-139953887</v>
      </c>
      <c r="F153" s="60"/>
      <c r="G153" s="68">
        <v>-169676748</v>
      </c>
      <c r="H153" s="60"/>
      <c r="I153" s="59">
        <v>-139076876</v>
      </c>
      <c r="J153" s="60"/>
      <c r="K153" s="59">
        <v>-169575302</v>
      </c>
    </row>
    <row r="154" spans="1:11" s="60" customFormat="1" ht="20.25" customHeight="1">
      <c r="A154" s="51" t="s">
        <v>207</v>
      </c>
      <c r="B154" s="58"/>
      <c r="C154" s="56"/>
      <c r="D154" s="56"/>
      <c r="E154" s="59">
        <v>1839111</v>
      </c>
      <c r="F154" s="59"/>
      <c r="G154" s="59">
        <v>11966766</v>
      </c>
      <c r="H154" s="59"/>
      <c r="I154" s="59">
        <v>1828111</v>
      </c>
      <c r="J154" s="59"/>
      <c r="K154" s="59">
        <v>11960224</v>
      </c>
    </row>
    <row r="155" spans="1:11" s="60" customFormat="1" ht="20.25" customHeight="1">
      <c r="A155" s="51" t="s">
        <v>169</v>
      </c>
      <c r="B155" s="58"/>
      <c r="C155" s="56"/>
      <c r="D155" s="56"/>
      <c r="E155" s="59">
        <v>-71357</v>
      </c>
      <c r="F155" s="59"/>
      <c r="G155" s="59">
        <v>-26</v>
      </c>
      <c r="H155" s="59"/>
      <c r="I155" s="59">
        <v>-71357</v>
      </c>
      <c r="J155" s="59"/>
      <c r="K155" s="59">
        <v>-26</v>
      </c>
    </row>
    <row r="156" spans="1:11" s="60" customFormat="1" ht="20.25" customHeight="1">
      <c r="A156" s="51" t="s">
        <v>163</v>
      </c>
      <c r="B156" s="58"/>
      <c r="C156" s="56"/>
      <c r="D156" s="56"/>
      <c r="E156" s="59">
        <v>-117872368</v>
      </c>
      <c r="F156" s="59"/>
      <c r="G156" s="59">
        <v>-343797417</v>
      </c>
      <c r="H156" s="59"/>
      <c r="I156" s="59">
        <v>-117872368</v>
      </c>
      <c r="J156" s="59"/>
      <c r="K156" s="59">
        <v>-343797417</v>
      </c>
    </row>
    <row r="157" spans="1:11" ht="20.25" customHeight="1">
      <c r="A157" s="51" t="s">
        <v>215</v>
      </c>
      <c r="B157" s="58"/>
      <c r="C157" s="56"/>
      <c r="D157" s="56"/>
      <c r="E157" s="59">
        <v>0</v>
      </c>
      <c r="F157" s="59"/>
      <c r="G157" s="59">
        <v>1977891</v>
      </c>
      <c r="H157" s="59"/>
      <c r="I157" s="59">
        <v>0</v>
      </c>
      <c r="J157" s="59"/>
      <c r="K157" s="59">
        <v>1977891</v>
      </c>
    </row>
    <row r="158" spans="1:11" s="58" customFormat="1" ht="20.25" customHeight="1">
      <c r="A158" s="1" t="s">
        <v>243</v>
      </c>
      <c r="C158" s="56"/>
      <c r="D158" s="56"/>
      <c r="E158" s="67">
        <f>SUM(E141:E157)</f>
        <v>-2419824926</v>
      </c>
      <c r="F158" s="59"/>
      <c r="G158" s="67">
        <f>SUM(G141:G157)</f>
        <v>-7686282803</v>
      </c>
      <c r="H158" s="59"/>
      <c r="I158" s="67">
        <f>SUM(I141:I157)</f>
        <v>-2420111356</v>
      </c>
      <c r="J158" s="59"/>
      <c r="K158" s="67">
        <f>SUM(K141:K157)</f>
        <v>-7682188851</v>
      </c>
    </row>
    <row r="159" spans="1:11" s="58" customFormat="1" ht="20.25" customHeight="1">
      <c r="A159" s="1" t="s">
        <v>25</v>
      </c>
      <c r="B159" s="55"/>
      <c r="C159" s="69"/>
      <c r="D159" s="69"/>
      <c r="E159" s="8"/>
      <c r="F159" s="59"/>
      <c r="G159" s="8"/>
      <c r="H159" s="59"/>
      <c r="I159" s="8"/>
      <c r="J159" s="59"/>
      <c r="K159" s="8"/>
    </row>
    <row r="160" spans="1:11" s="58" customFormat="1" ht="20.25" customHeight="1">
      <c r="A160" s="51" t="s">
        <v>286</v>
      </c>
      <c r="C160" s="56"/>
      <c r="D160" s="56"/>
      <c r="E160" s="59">
        <v>14500000000</v>
      </c>
      <c r="F160" s="59"/>
      <c r="G160" s="59">
        <v>9405000000</v>
      </c>
      <c r="H160" s="8"/>
      <c r="I160" s="59">
        <v>14500000000</v>
      </c>
      <c r="J160" s="8"/>
      <c r="K160" s="59">
        <v>9405000000</v>
      </c>
    </row>
    <row r="161" spans="1:11" s="58" customFormat="1" ht="20.25" customHeight="1">
      <c r="A161" s="51" t="s">
        <v>290</v>
      </c>
      <c r="C161" s="56"/>
      <c r="D161" s="56"/>
      <c r="E161" s="59">
        <v>-18580000000</v>
      </c>
      <c r="F161" s="59"/>
      <c r="G161" s="59">
        <v>-5885000000</v>
      </c>
      <c r="H161" s="8"/>
      <c r="I161" s="59">
        <v>-18580000000</v>
      </c>
      <c r="J161" s="8"/>
      <c r="K161" s="59">
        <v>-5885000000</v>
      </c>
    </row>
    <row r="162" spans="1:11" s="58" customFormat="1" ht="20.25" customHeight="1">
      <c r="A162" s="51" t="s">
        <v>103</v>
      </c>
      <c r="C162" s="56"/>
      <c r="D162" s="56"/>
      <c r="E162" s="59">
        <v>0</v>
      </c>
      <c r="F162" s="59"/>
      <c r="G162" s="59">
        <v>2000000000</v>
      </c>
      <c r="H162" s="59"/>
      <c r="I162" s="59">
        <v>0</v>
      </c>
      <c r="J162" s="59"/>
      <c r="K162" s="59">
        <v>2000000000</v>
      </c>
    </row>
    <row r="163" spans="1:11" s="60" customFormat="1" ht="20.25" customHeight="1">
      <c r="A163" s="51" t="s">
        <v>216</v>
      </c>
      <c r="B163" s="58"/>
      <c r="C163" s="56"/>
      <c r="D163" s="56"/>
      <c r="E163" s="59">
        <v>0</v>
      </c>
      <c r="F163" s="59"/>
      <c r="G163" s="59">
        <v>3505448000</v>
      </c>
      <c r="H163" s="59"/>
      <c r="I163" s="59">
        <v>0</v>
      </c>
      <c r="J163" s="59"/>
      <c r="K163" s="59">
        <v>3505448000</v>
      </c>
    </row>
    <row r="164" spans="1:11" s="60" customFormat="1" ht="20.25" customHeight="1">
      <c r="A164" s="51" t="s">
        <v>287</v>
      </c>
      <c r="B164" s="58"/>
      <c r="C164" s="56"/>
      <c r="D164" s="56"/>
      <c r="E164" s="59">
        <v>7000000000</v>
      </c>
      <c r="F164" s="59"/>
      <c r="G164" s="59">
        <v>0</v>
      </c>
      <c r="H164" s="59"/>
      <c r="I164" s="59">
        <v>7000000000</v>
      </c>
      <c r="J164" s="59"/>
      <c r="K164" s="59">
        <v>0</v>
      </c>
    </row>
    <row r="165" spans="1:11" s="60" customFormat="1" ht="20.25" customHeight="1">
      <c r="A165" s="51" t="s">
        <v>291</v>
      </c>
      <c r="B165" s="58"/>
      <c r="C165" s="56"/>
      <c r="D165" s="56"/>
      <c r="E165" s="59">
        <v>0</v>
      </c>
      <c r="F165" s="59"/>
      <c r="G165" s="59">
        <v>-1200000000</v>
      </c>
      <c r="H165" s="59"/>
      <c r="I165" s="59">
        <v>0</v>
      </c>
      <c r="J165" s="59"/>
      <c r="K165" s="59">
        <v>-1200000000</v>
      </c>
    </row>
    <row r="166" spans="1:11" s="58" customFormat="1" ht="20.25" customHeight="1">
      <c r="A166" s="51" t="s">
        <v>212</v>
      </c>
      <c r="C166" s="56"/>
      <c r="D166" s="56"/>
      <c r="E166" s="59">
        <v>-386021866</v>
      </c>
      <c r="F166" s="59"/>
      <c r="G166" s="59">
        <v>-222315435</v>
      </c>
      <c r="H166" s="59"/>
      <c r="I166" s="59">
        <v>-386021866</v>
      </c>
      <c r="J166" s="59"/>
      <c r="K166" s="59">
        <v>-222315435</v>
      </c>
    </row>
    <row r="167" spans="1:11" s="58" customFormat="1" ht="20.25" customHeight="1">
      <c r="A167" s="51" t="s">
        <v>231</v>
      </c>
      <c r="C167" s="56"/>
      <c r="D167" s="56"/>
      <c r="E167" s="59">
        <v>-19110000</v>
      </c>
      <c r="F167" s="59"/>
      <c r="G167" s="59">
        <v>0</v>
      </c>
      <c r="H167" s="59"/>
      <c r="I167" s="59">
        <v>0</v>
      </c>
      <c r="J167" s="59"/>
      <c r="K167" s="59">
        <v>0</v>
      </c>
    </row>
    <row r="168" spans="1:11" s="58" customFormat="1" ht="20.25" customHeight="1">
      <c r="A168" s="51" t="s">
        <v>270</v>
      </c>
      <c r="C168" s="56"/>
      <c r="D168" s="56"/>
      <c r="E168" s="59">
        <v>-153937857</v>
      </c>
      <c r="F168" s="59"/>
      <c r="G168" s="59">
        <v>-89042489</v>
      </c>
      <c r="H168" s="59"/>
      <c r="I168" s="59">
        <v>-153937857</v>
      </c>
      <c r="J168" s="59"/>
      <c r="K168" s="59">
        <v>-89042489</v>
      </c>
    </row>
    <row r="169" spans="1:19" s="5" customFormat="1" ht="20.25" customHeight="1">
      <c r="A169" s="1" t="s">
        <v>238</v>
      </c>
      <c r="B169" s="58"/>
      <c r="C169" s="56"/>
      <c r="D169" s="56"/>
      <c r="E169" s="67">
        <f>SUM(E160:E168)</f>
        <v>2360930277</v>
      </c>
      <c r="F169" s="59"/>
      <c r="G169" s="67">
        <f>SUM(G160:G168)</f>
        <v>7514090076</v>
      </c>
      <c r="H169" s="59"/>
      <c r="I169" s="67">
        <f>SUM(I160:I168)</f>
        <v>2380040277</v>
      </c>
      <c r="J169" s="59"/>
      <c r="K169" s="67">
        <f>SUM(K160:K168)</f>
        <v>7514090076</v>
      </c>
      <c r="M169" s="6"/>
      <c r="N169" s="6"/>
      <c r="O169" s="6"/>
      <c r="P169" s="6"/>
      <c r="Q169" s="6"/>
      <c r="R169" s="6"/>
      <c r="S169" s="6"/>
    </row>
    <row r="170" spans="1:19" s="5" customFormat="1" ht="20.25" customHeight="1">
      <c r="A170" s="1" t="s">
        <v>100</v>
      </c>
      <c r="B170" s="58"/>
      <c r="C170" s="56"/>
      <c r="D170" s="56"/>
      <c r="E170" s="59">
        <f>E130+E158+E169</f>
        <v>112789285</v>
      </c>
      <c r="F170" s="59"/>
      <c r="G170" s="59">
        <f>G130+G158+G169</f>
        <v>-5379422</v>
      </c>
      <c r="H170" s="59"/>
      <c r="I170" s="59">
        <f>I130+I158+I169</f>
        <v>107530329</v>
      </c>
      <c r="J170" s="59"/>
      <c r="K170" s="59">
        <f>K130+K158+K169</f>
        <v>-12854955</v>
      </c>
      <c r="M170" s="6"/>
      <c r="N170" s="6"/>
      <c r="O170" s="6"/>
      <c r="P170" s="6"/>
      <c r="Q170" s="6"/>
      <c r="R170" s="6"/>
      <c r="S170" s="6"/>
    </row>
    <row r="171" spans="1:19" s="5" customFormat="1" ht="20.25" customHeight="1">
      <c r="A171" s="51" t="s">
        <v>274</v>
      </c>
      <c r="B171" s="58"/>
      <c r="C171" s="56"/>
      <c r="D171" s="56"/>
      <c r="E171" s="59">
        <v>98756539</v>
      </c>
      <c r="F171" s="59"/>
      <c r="G171" s="59">
        <v>104135961</v>
      </c>
      <c r="H171" s="59"/>
      <c r="I171" s="66">
        <v>91281006</v>
      </c>
      <c r="J171" s="59"/>
      <c r="K171" s="59">
        <v>104135961</v>
      </c>
      <c r="M171" s="6"/>
      <c r="N171" s="6"/>
      <c r="O171" s="6"/>
      <c r="P171" s="6"/>
      <c r="Q171" s="6"/>
      <c r="R171" s="6"/>
      <c r="S171" s="6"/>
    </row>
    <row r="172" spans="1:19" s="5" customFormat="1" ht="20.25" customHeight="1" thickBot="1">
      <c r="A172" s="1" t="s">
        <v>300</v>
      </c>
      <c r="B172" s="58"/>
      <c r="C172" s="56"/>
      <c r="D172" s="56"/>
      <c r="E172" s="70">
        <f>SUM(E170:E171)</f>
        <v>211545824</v>
      </c>
      <c r="F172" s="59"/>
      <c r="G172" s="70">
        <f>SUM(G170:G171)</f>
        <v>98756539</v>
      </c>
      <c r="H172" s="59"/>
      <c r="I172" s="70">
        <f>SUM(I170:I171)</f>
        <v>198811335</v>
      </c>
      <c r="J172" s="59"/>
      <c r="K172" s="70">
        <f>SUM(K170:K171)</f>
        <v>91281006</v>
      </c>
      <c r="M172" s="6"/>
      <c r="N172" s="6"/>
      <c r="O172" s="6"/>
      <c r="P172" s="6"/>
      <c r="Q172" s="6"/>
      <c r="R172" s="6"/>
      <c r="S172" s="6"/>
    </row>
    <row r="173" spans="1:19" s="5" customFormat="1" ht="20.25" customHeight="1" thickTop="1">
      <c r="A173" s="51"/>
      <c r="B173" s="58"/>
      <c r="C173" s="56"/>
      <c r="D173" s="56"/>
      <c r="E173" s="8"/>
      <c r="F173" s="59"/>
      <c r="G173" s="8"/>
      <c r="H173" s="8"/>
      <c r="I173" s="8"/>
      <c r="J173" s="8"/>
      <c r="K173" s="8"/>
      <c r="M173" s="6"/>
      <c r="N173" s="6"/>
      <c r="O173" s="6"/>
      <c r="P173" s="6"/>
      <c r="Q173" s="6"/>
      <c r="R173" s="6"/>
      <c r="S173" s="6"/>
    </row>
    <row r="174" spans="1:11" s="58" customFormat="1" ht="20.25" customHeight="1">
      <c r="A174" s="51"/>
      <c r="C174" s="56"/>
      <c r="D174" s="56"/>
      <c r="E174" s="57"/>
      <c r="F174" s="60"/>
      <c r="G174" s="57"/>
      <c r="I174" s="8"/>
      <c r="K174" s="8"/>
    </row>
    <row r="175" spans="1:11" s="58" customFormat="1" ht="20.25" customHeight="1">
      <c r="A175" s="51" t="s">
        <v>4</v>
      </c>
      <c r="C175" s="56"/>
      <c r="D175" s="56"/>
      <c r="E175" s="57"/>
      <c r="F175" s="60"/>
      <c r="G175" s="57"/>
      <c r="I175" s="8"/>
      <c r="K175" s="8"/>
    </row>
    <row r="176" spans="1:11" s="58" customFormat="1" ht="20.25" customHeight="1">
      <c r="A176" s="1" t="s">
        <v>109</v>
      </c>
      <c r="B176" s="52"/>
      <c r="C176" s="53"/>
      <c r="D176" s="53"/>
      <c r="E176" s="54"/>
      <c r="F176" s="119"/>
      <c r="G176" s="54"/>
      <c r="H176" s="52"/>
      <c r="I176" s="54"/>
      <c r="J176" s="52"/>
      <c r="K176" s="54"/>
    </row>
    <row r="177" spans="1:11" s="58" customFormat="1" ht="20.25" customHeight="1">
      <c r="A177" s="1" t="s">
        <v>13</v>
      </c>
      <c r="B177" s="52"/>
      <c r="C177" s="53"/>
      <c r="D177" s="53"/>
      <c r="E177" s="54"/>
      <c r="F177" s="119"/>
      <c r="G177" s="54"/>
      <c r="H177" s="52"/>
      <c r="I177" s="54"/>
      <c r="J177" s="52"/>
      <c r="K177" s="54"/>
    </row>
    <row r="178" spans="1:11" ht="20.25" customHeight="1">
      <c r="A178" s="1" t="s">
        <v>253</v>
      </c>
      <c r="B178" s="2"/>
      <c r="C178" s="3"/>
      <c r="D178" s="3"/>
      <c r="E178" s="4"/>
      <c r="F178" s="146"/>
      <c r="G178" s="4"/>
      <c r="H178" s="2"/>
      <c r="I178" s="4"/>
      <c r="J178" s="2"/>
      <c r="K178" s="4"/>
    </row>
    <row r="179" spans="1:12" ht="20.25" customHeight="1">
      <c r="A179" s="2"/>
      <c r="B179" s="2"/>
      <c r="C179" s="3"/>
      <c r="D179" s="3"/>
      <c r="I179" s="5"/>
      <c r="K179" s="8" t="s">
        <v>252</v>
      </c>
      <c r="L179" s="8"/>
    </row>
    <row r="180" spans="5:11" ht="20.25" customHeight="1">
      <c r="E180" s="184" t="s">
        <v>0</v>
      </c>
      <c r="F180" s="184"/>
      <c r="G180" s="184"/>
      <c r="H180" s="12"/>
      <c r="I180" s="10"/>
      <c r="J180" s="11" t="s">
        <v>28</v>
      </c>
      <c r="K180" s="10"/>
    </row>
    <row r="181" spans="3:11" ht="20.25" customHeight="1">
      <c r="C181" s="13"/>
      <c r="D181" s="14"/>
      <c r="E181" s="71" t="s">
        <v>106</v>
      </c>
      <c r="F181" s="147"/>
      <c r="G181" s="15">
        <v>2560</v>
      </c>
      <c r="H181" s="16"/>
      <c r="I181" s="71" t="s">
        <v>106</v>
      </c>
      <c r="J181" s="15"/>
      <c r="K181" s="15">
        <v>2560</v>
      </c>
    </row>
    <row r="182" spans="3:11" ht="20.25" customHeight="1">
      <c r="C182" s="13"/>
      <c r="D182" s="14"/>
      <c r="E182" s="71"/>
      <c r="F182" s="147"/>
      <c r="G182" s="46" t="s">
        <v>222</v>
      </c>
      <c r="H182" s="16"/>
      <c r="I182" s="71"/>
      <c r="J182" s="15"/>
      <c r="K182" s="46" t="s">
        <v>222</v>
      </c>
    </row>
    <row r="183" spans="1:19" s="5" customFormat="1" ht="20.25" customHeight="1">
      <c r="A183" s="1" t="s">
        <v>14</v>
      </c>
      <c r="B183" s="58"/>
      <c r="C183" s="56"/>
      <c r="D183" s="56"/>
      <c r="E183" s="8"/>
      <c r="F183" s="59"/>
      <c r="G183" s="8"/>
      <c r="H183" s="8"/>
      <c r="I183" s="8"/>
      <c r="J183" s="8"/>
      <c r="K183" s="8"/>
      <c r="M183" s="6"/>
      <c r="N183" s="6"/>
      <c r="O183" s="6"/>
      <c r="P183" s="6"/>
      <c r="Q183" s="6"/>
      <c r="R183" s="6"/>
      <c r="S183" s="6"/>
    </row>
    <row r="184" spans="1:19" s="5" customFormat="1" ht="20.25" customHeight="1">
      <c r="A184" s="51" t="s">
        <v>57</v>
      </c>
      <c r="B184" s="58"/>
      <c r="C184" s="56"/>
      <c r="D184" s="56"/>
      <c r="E184" s="8"/>
      <c r="F184" s="59"/>
      <c r="G184" s="8"/>
      <c r="H184" s="8"/>
      <c r="I184" s="8"/>
      <c r="J184" s="8"/>
      <c r="K184" s="8"/>
      <c r="M184" s="6"/>
      <c r="N184" s="6"/>
      <c r="O184" s="6"/>
      <c r="P184" s="6"/>
      <c r="Q184" s="6"/>
      <c r="R184" s="6"/>
      <c r="S184" s="6"/>
    </row>
    <row r="185" spans="1:19" s="5" customFormat="1" ht="20.25" customHeight="1">
      <c r="A185" s="51" t="s">
        <v>208</v>
      </c>
      <c r="B185" s="58"/>
      <c r="C185" s="56"/>
      <c r="D185" s="56"/>
      <c r="E185" s="59">
        <v>2978014</v>
      </c>
      <c r="F185" s="59"/>
      <c r="G185" s="59">
        <v>39812998</v>
      </c>
      <c r="H185" s="59"/>
      <c r="I185" s="59">
        <v>2978014</v>
      </c>
      <c r="J185" s="59"/>
      <c r="K185" s="59">
        <v>39812998</v>
      </c>
      <c r="M185" s="6"/>
      <c r="N185" s="6"/>
      <c r="O185" s="6"/>
      <c r="P185" s="6"/>
      <c r="Q185" s="6"/>
      <c r="R185" s="6"/>
      <c r="S185" s="6"/>
    </row>
    <row r="186" spans="1:19" s="5" customFormat="1" ht="20.25" customHeight="1">
      <c r="A186" s="51" t="s">
        <v>241</v>
      </c>
      <c r="B186" s="58"/>
      <c r="C186" s="56"/>
      <c r="D186" s="56"/>
      <c r="E186" s="59">
        <v>0</v>
      </c>
      <c r="F186" s="59"/>
      <c r="G186" s="59">
        <v>4586394</v>
      </c>
      <c r="H186" s="59"/>
      <c r="I186" s="59">
        <v>0</v>
      </c>
      <c r="J186" s="59"/>
      <c r="K186" s="59">
        <v>4586394</v>
      </c>
      <c r="M186" s="6"/>
      <c r="N186" s="6"/>
      <c r="O186" s="6"/>
      <c r="P186" s="6"/>
      <c r="Q186" s="6"/>
      <c r="R186" s="6"/>
      <c r="S186" s="6"/>
    </row>
    <row r="187" spans="1:19" s="5" customFormat="1" ht="20.25" customHeight="1">
      <c r="A187" s="51" t="s">
        <v>292</v>
      </c>
      <c r="B187" s="58"/>
      <c r="C187" s="56"/>
      <c r="D187" s="56"/>
      <c r="E187" s="59">
        <v>25466109</v>
      </c>
      <c r="F187" s="59"/>
      <c r="G187" s="59">
        <v>0</v>
      </c>
      <c r="H187" s="59"/>
      <c r="I187" s="59">
        <v>25466109</v>
      </c>
      <c r="J187" s="59"/>
      <c r="K187" s="59">
        <v>0</v>
      </c>
      <c r="M187" s="6"/>
      <c r="N187" s="6"/>
      <c r="O187" s="6"/>
      <c r="P187" s="6"/>
      <c r="Q187" s="6"/>
      <c r="R187" s="6"/>
      <c r="S187" s="6"/>
    </row>
    <row r="188" spans="1:19" s="5" customFormat="1" ht="20.25" customHeight="1">
      <c r="A188" s="51" t="s">
        <v>240</v>
      </c>
      <c r="B188" s="58"/>
      <c r="C188" s="56"/>
      <c r="D188" s="56"/>
      <c r="E188" s="8"/>
      <c r="F188" s="59"/>
      <c r="G188" s="59"/>
      <c r="H188" s="59"/>
      <c r="I188" s="59"/>
      <c r="J188" s="59"/>
      <c r="K188" s="59"/>
      <c r="M188" s="6"/>
      <c r="N188" s="6"/>
      <c r="O188" s="6"/>
      <c r="P188" s="6"/>
      <c r="Q188" s="6"/>
      <c r="R188" s="6"/>
      <c r="S188" s="6"/>
    </row>
    <row r="189" spans="1:19" s="5" customFormat="1" ht="20.25" customHeight="1">
      <c r="A189" s="51" t="s">
        <v>239</v>
      </c>
      <c r="B189" s="58"/>
      <c r="C189" s="56"/>
      <c r="D189" s="56"/>
      <c r="E189" s="8">
        <v>924439610</v>
      </c>
      <c r="F189" s="59"/>
      <c r="G189" s="59">
        <v>0</v>
      </c>
      <c r="H189" s="59"/>
      <c r="I189" s="8">
        <v>924439610</v>
      </c>
      <c r="J189" s="59"/>
      <c r="K189" s="59">
        <v>0</v>
      </c>
      <c r="M189" s="6"/>
      <c r="N189" s="6"/>
      <c r="O189" s="6"/>
      <c r="P189" s="6"/>
      <c r="Q189" s="6"/>
      <c r="R189" s="6"/>
      <c r="S189" s="6"/>
    </row>
    <row r="190" spans="1:19" s="5" customFormat="1" ht="20.25" customHeight="1">
      <c r="A190" s="51" t="s">
        <v>277</v>
      </c>
      <c r="B190" s="58"/>
      <c r="C190" s="56"/>
      <c r="D190" s="56"/>
      <c r="M190" s="6"/>
      <c r="N190" s="6"/>
      <c r="O190" s="6"/>
      <c r="P190" s="6"/>
      <c r="Q190" s="6"/>
      <c r="R190" s="6"/>
      <c r="S190" s="6"/>
    </row>
    <row r="191" spans="1:19" s="5" customFormat="1" ht="20.25" customHeight="1">
      <c r="A191" s="51" t="s">
        <v>278</v>
      </c>
      <c r="B191" s="58"/>
      <c r="C191" s="56"/>
      <c r="D191" s="56"/>
      <c r="E191" s="8">
        <v>437074006</v>
      </c>
      <c r="F191" s="59"/>
      <c r="G191" s="59">
        <v>0</v>
      </c>
      <c r="H191" s="59"/>
      <c r="I191" s="59">
        <v>11639600</v>
      </c>
      <c r="J191" s="59"/>
      <c r="K191" s="59">
        <v>0</v>
      </c>
      <c r="M191" s="6"/>
      <c r="N191" s="6"/>
      <c r="O191" s="6"/>
      <c r="P191" s="6"/>
      <c r="Q191" s="6"/>
      <c r="R191" s="6"/>
      <c r="S191" s="6"/>
    </row>
    <row r="192" spans="1:11" s="58" customFormat="1" ht="20.25" customHeight="1">
      <c r="A192" s="51"/>
      <c r="C192" s="56"/>
      <c r="D192" s="56"/>
      <c r="E192" s="57"/>
      <c r="F192" s="60"/>
      <c r="G192" s="57"/>
      <c r="I192" s="8"/>
      <c r="K192" s="8"/>
    </row>
    <row r="193" spans="1:11" s="58" customFormat="1" ht="20.25" customHeight="1">
      <c r="A193" s="51" t="s">
        <v>4</v>
      </c>
      <c r="C193" s="56"/>
      <c r="D193" s="56"/>
      <c r="E193" s="57"/>
      <c r="F193" s="60"/>
      <c r="G193" s="57"/>
      <c r="I193" s="8"/>
      <c r="K193" s="8"/>
    </row>
  </sheetData>
  <sheetProtection/>
  <mergeCells count="5">
    <mergeCell ref="E6:G6"/>
    <mergeCell ref="E44:G44"/>
    <mergeCell ref="E93:G93"/>
    <mergeCell ref="E137:G137"/>
    <mergeCell ref="E180:G180"/>
  </mergeCells>
  <printOptions horizontalCentered="1"/>
  <pageMargins left="0.984251968503937" right="0.3937007874015748" top="0.5118110236220472" bottom="0" header="0.1968503937007874" footer="0.1968503937007874"/>
  <pageSetup fitToHeight="0" horizontalDpi="600" verticalDpi="600" orientation="portrait" paperSize="9" scale="85" r:id="rId2"/>
  <rowBreaks count="4" manualBreakCount="4">
    <brk id="38" max="255" man="1"/>
    <brk id="87" max="255" man="1"/>
    <brk id="132" max="11" man="1"/>
    <brk id="17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0"/>
  <sheetViews>
    <sheetView zoomScalePageLayoutView="0" workbookViewId="0" topLeftCell="A37">
      <selection activeCell="E13" sqref="E13"/>
    </sheetView>
  </sheetViews>
  <sheetFormatPr defaultColWidth="10.75390625" defaultRowHeight="12.75"/>
  <cols>
    <col min="1" max="1" width="31.875" style="6" customWidth="1"/>
    <col min="2" max="2" width="8.875" style="6" customWidth="1"/>
    <col min="3" max="3" width="7.125" style="9" customWidth="1"/>
    <col min="4" max="4" width="1.12109375" style="9" customWidth="1"/>
    <col min="5" max="5" width="11.375" style="7" customWidth="1"/>
    <col min="6" max="6" width="0.74609375" style="31" customWidth="1"/>
    <col min="7" max="7" width="11.375" style="7" customWidth="1"/>
    <col min="8" max="8" width="1.00390625" style="6" customWidth="1"/>
    <col min="9" max="9" width="11.375" style="7" customWidth="1"/>
    <col min="10" max="10" width="0.74609375" style="6" customWidth="1"/>
    <col min="11" max="11" width="11.375" style="7" customWidth="1"/>
    <col min="12" max="12" width="0.74609375" style="5" hidden="1" customWidth="1"/>
    <col min="13" max="16384" width="10.75390625" style="6" customWidth="1"/>
  </cols>
  <sheetData>
    <row r="1" spans="1:11" ht="18.75">
      <c r="A1" s="73"/>
      <c r="B1" s="31"/>
      <c r="K1" s="8" t="s">
        <v>60</v>
      </c>
    </row>
    <row r="2" spans="1:11" ht="18.75">
      <c r="A2" s="28" t="s">
        <v>109</v>
      </c>
      <c r="B2" s="2"/>
      <c r="C2" s="3"/>
      <c r="D2" s="3"/>
      <c r="E2" s="4"/>
      <c r="F2" s="146"/>
      <c r="G2" s="4"/>
      <c r="H2" s="2"/>
      <c r="I2" s="4"/>
      <c r="J2" s="2"/>
      <c r="K2" s="4"/>
    </row>
    <row r="3" spans="1:11" ht="18.75">
      <c r="A3" s="28" t="s">
        <v>69</v>
      </c>
      <c r="B3" s="2"/>
      <c r="C3" s="3"/>
      <c r="D3" s="3"/>
      <c r="E3" s="4"/>
      <c r="F3" s="146"/>
      <c r="G3" s="4"/>
      <c r="H3" s="2"/>
      <c r="I3" s="4"/>
      <c r="J3" s="2"/>
      <c r="K3" s="4"/>
    </row>
    <row r="4" spans="1:11" ht="18.75">
      <c r="A4" s="1" t="s">
        <v>217</v>
      </c>
      <c r="B4" s="2"/>
      <c r="C4" s="3"/>
      <c r="D4" s="3"/>
      <c r="E4" s="4"/>
      <c r="F4" s="146"/>
      <c r="G4" s="4"/>
      <c r="H4" s="2"/>
      <c r="I4" s="4"/>
      <c r="J4" s="2"/>
      <c r="K4" s="4"/>
    </row>
    <row r="5" spans="1:12" ht="18.75">
      <c r="A5" s="2"/>
      <c r="B5" s="2"/>
      <c r="C5" s="3"/>
      <c r="D5" s="3"/>
      <c r="I5" s="5"/>
      <c r="K5" s="8" t="s">
        <v>180</v>
      </c>
      <c r="L5" s="8"/>
    </row>
    <row r="6" spans="1:12" ht="18.75">
      <c r="A6" s="2"/>
      <c r="B6" s="2"/>
      <c r="C6" s="3"/>
      <c r="D6" s="3"/>
      <c r="G6" s="118" t="s">
        <v>218</v>
      </c>
      <c r="I6" s="5"/>
      <c r="K6" s="8"/>
      <c r="L6" s="8"/>
    </row>
    <row r="7" spans="1:12" ht="18.75">
      <c r="A7" s="2"/>
      <c r="B7" s="2"/>
      <c r="C7" s="3"/>
      <c r="D7" s="3"/>
      <c r="G7" s="118" t="s">
        <v>219</v>
      </c>
      <c r="I7" s="5"/>
      <c r="K7" s="8"/>
      <c r="L7" s="8"/>
    </row>
    <row r="8" spans="5:11" ht="18.75">
      <c r="E8" s="10" t="s">
        <v>0</v>
      </c>
      <c r="F8" s="12"/>
      <c r="G8" s="10" t="s">
        <v>220</v>
      </c>
      <c r="H8" s="12"/>
      <c r="I8" s="10"/>
      <c r="J8" s="11" t="s">
        <v>28</v>
      </c>
      <c r="K8" s="10"/>
    </row>
    <row r="9" spans="3:11" ht="18.75">
      <c r="C9" s="13" t="s">
        <v>1</v>
      </c>
      <c r="D9" s="14"/>
      <c r="E9" s="71" t="s">
        <v>106</v>
      </c>
      <c r="F9" s="147"/>
      <c r="G9" s="15">
        <v>2560</v>
      </c>
      <c r="H9" s="16"/>
      <c r="I9" s="71" t="s">
        <v>106</v>
      </c>
      <c r="J9" s="15"/>
      <c r="K9" s="15">
        <v>2560</v>
      </c>
    </row>
    <row r="10" spans="1:11" ht="18.75">
      <c r="A10" s="17" t="s">
        <v>179</v>
      </c>
      <c r="C10" s="13"/>
      <c r="D10" s="14"/>
      <c r="E10" s="71"/>
      <c r="F10" s="147"/>
      <c r="G10" s="15"/>
      <c r="H10" s="16"/>
      <c r="I10" s="71"/>
      <c r="J10" s="15"/>
      <c r="K10" s="15"/>
    </row>
    <row r="11" spans="1:11" ht="18.75">
      <c r="A11" s="17" t="s">
        <v>41</v>
      </c>
      <c r="C11" s="9">
        <v>3</v>
      </c>
      <c r="E11" s="18"/>
      <c r="G11" s="18"/>
      <c r="I11" s="19"/>
      <c r="K11" s="19"/>
    </row>
    <row r="12" spans="1:11" ht="18.75">
      <c r="A12" s="6" t="s">
        <v>119</v>
      </c>
      <c r="C12" s="140"/>
      <c r="D12" s="140"/>
      <c r="E12" s="18">
        <v>507556</v>
      </c>
      <c r="G12" s="18">
        <v>487694</v>
      </c>
      <c r="H12" s="31"/>
      <c r="I12" s="20">
        <v>507556</v>
      </c>
      <c r="J12" s="31"/>
      <c r="K12" s="20">
        <v>487694</v>
      </c>
    </row>
    <row r="13" spans="1:11" ht="18.75">
      <c r="A13" s="6" t="s">
        <v>122</v>
      </c>
      <c r="C13" s="141" t="s">
        <v>198</v>
      </c>
      <c r="D13" s="140"/>
      <c r="E13" s="20">
        <v>106883</v>
      </c>
      <c r="F13" s="25"/>
      <c r="G13" s="20">
        <v>109114</v>
      </c>
      <c r="H13" s="25"/>
      <c r="I13" s="20">
        <v>106883</v>
      </c>
      <c r="J13" s="25"/>
      <c r="K13" s="20">
        <v>148635</v>
      </c>
    </row>
    <row r="14" spans="1:11" ht="18.75">
      <c r="A14" s="6" t="s">
        <v>121</v>
      </c>
      <c r="C14" s="140"/>
      <c r="D14" s="140"/>
      <c r="E14" s="20">
        <v>123295</v>
      </c>
      <c r="F14" s="25"/>
      <c r="G14" s="20">
        <v>91898</v>
      </c>
      <c r="H14" s="25"/>
      <c r="I14" s="20">
        <v>109211</v>
      </c>
      <c r="J14" s="25"/>
      <c r="K14" s="20">
        <v>91898</v>
      </c>
    </row>
    <row r="15" spans="1:11" ht="18.75">
      <c r="A15" s="6" t="s">
        <v>120</v>
      </c>
      <c r="C15" s="140"/>
      <c r="D15" s="140"/>
      <c r="E15" s="20">
        <v>0</v>
      </c>
      <c r="F15" s="25"/>
      <c r="G15" s="20">
        <v>6825</v>
      </c>
      <c r="H15" s="25"/>
      <c r="I15" s="20">
        <v>0</v>
      </c>
      <c r="J15" s="25"/>
      <c r="K15" s="20">
        <v>6825</v>
      </c>
    </row>
    <row r="16" spans="1:11" ht="18.75">
      <c r="A16" s="6" t="s">
        <v>33</v>
      </c>
      <c r="C16" s="75"/>
      <c r="E16" s="22">
        <v>11554</v>
      </c>
      <c r="F16" s="25"/>
      <c r="G16" s="22">
        <v>3083</v>
      </c>
      <c r="H16" s="21"/>
      <c r="I16" s="22">
        <v>11303</v>
      </c>
      <c r="J16" s="21"/>
      <c r="K16" s="22">
        <v>7741</v>
      </c>
    </row>
    <row r="17" spans="1:19" s="5" customFormat="1" ht="18.75">
      <c r="A17" s="17" t="s">
        <v>42</v>
      </c>
      <c r="B17" s="6"/>
      <c r="C17" s="9"/>
      <c r="D17" s="9"/>
      <c r="E17" s="23">
        <f>SUM(E12:E16)</f>
        <v>749288</v>
      </c>
      <c r="F17" s="25"/>
      <c r="G17" s="23">
        <f>SUM(G12:G16)</f>
        <v>698614</v>
      </c>
      <c r="H17" s="21"/>
      <c r="I17" s="23">
        <f>SUM(I12:I16)</f>
        <v>734953</v>
      </c>
      <c r="J17" s="21"/>
      <c r="K17" s="23">
        <f>SUM(K12:K16)</f>
        <v>742793</v>
      </c>
      <c r="M17" s="6"/>
      <c r="N17" s="6"/>
      <c r="O17" s="6"/>
      <c r="P17" s="6"/>
      <c r="Q17" s="6"/>
      <c r="R17" s="6"/>
      <c r="S17" s="6"/>
    </row>
    <row r="18" spans="1:19" s="5" customFormat="1" ht="18.75">
      <c r="A18" s="17" t="s">
        <v>43</v>
      </c>
      <c r="B18" s="6"/>
      <c r="C18" s="9">
        <v>3</v>
      </c>
      <c r="D18" s="9"/>
      <c r="E18" s="24"/>
      <c r="F18" s="31"/>
      <c r="G18" s="24"/>
      <c r="H18" s="6"/>
      <c r="I18" s="7"/>
      <c r="J18" s="6"/>
      <c r="K18" s="7"/>
      <c r="M18" s="6"/>
      <c r="N18" s="6"/>
      <c r="O18" s="6"/>
      <c r="P18" s="6"/>
      <c r="Q18" s="6"/>
      <c r="R18" s="6"/>
      <c r="S18" s="6"/>
    </row>
    <row r="19" spans="1:19" s="5" customFormat="1" ht="18.75">
      <c r="A19" s="6" t="s">
        <v>128</v>
      </c>
      <c r="B19" s="6"/>
      <c r="C19" s="9"/>
      <c r="D19" s="9"/>
      <c r="E19" s="25">
        <v>457950</v>
      </c>
      <c r="F19" s="25"/>
      <c r="G19" s="25">
        <v>446314</v>
      </c>
      <c r="H19" s="21"/>
      <c r="I19" s="25">
        <v>457950</v>
      </c>
      <c r="J19" s="21"/>
      <c r="K19" s="25">
        <v>446314</v>
      </c>
      <c r="M19" s="6"/>
      <c r="N19" s="6"/>
      <c r="O19" s="6"/>
      <c r="P19" s="6"/>
      <c r="Q19" s="6"/>
      <c r="R19" s="6"/>
      <c r="S19" s="6"/>
    </row>
    <row r="20" spans="1:19" s="5" customFormat="1" ht="18.75">
      <c r="A20" s="6" t="s">
        <v>63</v>
      </c>
      <c r="B20" s="6"/>
      <c r="C20" s="9"/>
      <c r="D20" s="9"/>
      <c r="E20" s="25">
        <v>84945</v>
      </c>
      <c r="F20" s="25"/>
      <c r="G20" s="25">
        <v>69519</v>
      </c>
      <c r="H20" s="21"/>
      <c r="I20" s="25">
        <v>80954</v>
      </c>
      <c r="J20" s="21"/>
      <c r="K20" s="25">
        <v>69519</v>
      </c>
      <c r="M20" s="6"/>
      <c r="N20" s="6"/>
      <c r="O20" s="6"/>
      <c r="P20" s="6"/>
      <c r="Q20" s="6"/>
      <c r="R20" s="6"/>
      <c r="S20" s="6"/>
    </row>
    <row r="21" spans="1:19" s="5" customFormat="1" ht="18.75">
      <c r="A21" s="6" t="s">
        <v>123</v>
      </c>
      <c r="B21" s="6"/>
      <c r="C21" s="9"/>
      <c r="D21" s="9"/>
      <c r="E21" s="25">
        <v>0</v>
      </c>
      <c r="F21" s="25"/>
      <c r="G21" s="25">
        <v>266</v>
      </c>
      <c r="H21" s="21"/>
      <c r="I21" s="25">
        <v>0</v>
      </c>
      <c r="J21" s="21"/>
      <c r="K21" s="25">
        <v>266</v>
      </c>
      <c r="M21" s="6"/>
      <c r="N21" s="6"/>
      <c r="O21" s="6"/>
      <c r="P21" s="6"/>
      <c r="Q21" s="6"/>
      <c r="R21" s="6"/>
      <c r="S21" s="6"/>
    </row>
    <row r="22" spans="1:19" s="5" customFormat="1" ht="18.75">
      <c r="A22" s="6" t="s">
        <v>48</v>
      </c>
      <c r="B22" s="6"/>
      <c r="C22" s="9"/>
      <c r="D22" s="9"/>
      <c r="E22" s="25">
        <v>129321</v>
      </c>
      <c r="F22" s="25"/>
      <c r="G22" s="25">
        <v>138933</v>
      </c>
      <c r="H22" s="21"/>
      <c r="I22" s="25">
        <v>124969</v>
      </c>
      <c r="J22" s="21"/>
      <c r="K22" s="25">
        <v>126796</v>
      </c>
      <c r="M22" s="6"/>
      <c r="N22" s="6"/>
      <c r="O22" s="6"/>
      <c r="P22" s="6"/>
      <c r="Q22" s="6"/>
      <c r="R22" s="6"/>
      <c r="S22" s="6"/>
    </row>
    <row r="23" spans="1:19" s="5" customFormat="1" ht="18.75">
      <c r="A23" s="6" t="s">
        <v>201</v>
      </c>
      <c r="B23" s="6"/>
      <c r="C23" s="27"/>
      <c r="D23" s="9"/>
      <c r="E23" s="23">
        <v>0</v>
      </c>
      <c r="F23" s="20"/>
      <c r="G23" s="23">
        <v>17886</v>
      </c>
      <c r="H23" s="20"/>
      <c r="I23" s="22">
        <v>0</v>
      </c>
      <c r="J23" s="20"/>
      <c r="K23" s="22">
        <v>48605</v>
      </c>
      <c r="M23" s="6"/>
      <c r="N23" s="6"/>
      <c r="O23" s="6"/>
      <c r="P23" s="6"/>
      <c r="Q23" s="6"/>
      <c r="R23" s="6"/>
      <c r="S23" s="6"/>
    </row>
    <row r="24" spans="1:19" s="5" customFormat="1" ht="18.75">
      <c r="A24" s="17" t="s">
        <v>44</v>
      </c>
      <c r="B24" s="6"/>
      <c r="C24" s="9"/>
      <c r="D24" s="9"/>
      <c r="E24" s="23">
        <f>SUM(E19:E23)</f>
        <v>672216</v>
      </c>
      <c r="F24" s="25"/>
      <c r="G24" s="23">
        <f>SUM(G19:G23)</f>
        <v>672918</v>
      </c>
      <c r="H24" s="21"/>
      <c r="I24" s="23">
        <f>SUM(I19:I23)</f>
        <v>663873</v>
      </c>
      <c r="J24" s="21"/>
      <c r="K24" s="23">
        <f>SUM(K19:K23)</f>
        <v>691500</v>
      </c>
      <c r="M24" s="6"/>
      <c r="N24" s="6"/>
      <c r="O24" s="6"/>
      <c r="P24" s="6"/>
      <c r="Q24" s="6"/>
      <c r="R24" s="6"/>
      <c r="S24" s="6"/>
    </row>
    <row r="25" spans="1:19" s="5" customFormat="1" ht="18.75">
      <c r="A25" s="28" t="s">
        <v>125</v>
      </c>
      <c r="B25" s="29"/>
      <c r="C25" s="9"/>
      <c r="D25" s="9"/>
      <c r="E25" s="25"/>
      <c r="F25" s="25"/>
      <c r="G25" s="25"/>
      <c r="H25" s="21"/>
      <c r="I25" s="25"/>
      <c r="J25" s="21"/>
      <c r="K25" s="25"/>
      <c r="M25" s="6"/>
      <c r="N25" s="6"/>
      <c r="O25" s="6"/>
      <c r="P25" s="6"/>
      <c r="Q25" s="6"/>
      <c r="R25" s="6"/>
      <c r="S25" s="6"/>
    </row>
    <row r="26" spans="1:19" s="5" customFormat="1" ht="18.75">
      <c r="A26" s="28" t="s">
        <v>133</v>
      </c>
      <c r="B26" s="29"/>
      <c r="C26" s="9"/>
      <c r="D26" s="9"/>
      <c r="E26" s="25">
        <f>SUM(E17-E24)</f>
        <v>77072</v>
      </c>
      <c r="F26" s="25"/>
      <c r="G26" s="25">
        <f>SUM(G17-G24)</f>
        <v>25696</v>
      </c>
      <c r="H26" s="21"/>
      <c r="I26" s="25">
        <f>SUM(I17-I24)</f>
        <v>71080</v>
      </c>
      <c r="J26" s="21"/>
      <c r="K26" s="25">
        <f>SUM(K17-K24)</f>
        <v>51293</v>
      </c>
      <c r="M26" s="6"/>
      <c r="N26" s="6"/>
      <c r="O26" s="6"/>
      <c r="P26" s="6"/>
      <c r="Q26" s="6"/>
      <c r="R26" s="6"/>
      <c r="S26" s="6"/>
    </row>
    <row r="27" spans="1:19" s="5" customFormat="1" ht="18.75">
      <c r="A27" s="29" t="s">
        <v>124</v>
      </c>
      <c r="B27" s="29"/>
      <c r="C27" s="9">
        <v>9</v>
      </c>
      <c r="D27" s="9"/>
      <c r="E27" s="23">
        <v>494730</v>
      </c>
      <c r="F27" s="25"/>
      <c r="G27" s="23">
        <v>329307</v>
      </c>
      <c r="H27" s="21"/>
      <c r="I27" s="23">
        <v>0</v>
      </c>
      <c r="J27" s="21"/>
      <c r="K27" s="23">
        <v>0</v>
      </c>
      <c r="M27" s="6"/>
      <c r="N27" s="6"/>
      <c r="O27" s="6"/>
      <c r="P27" s="6"/>
      <c r="Q27" s="6"/>
      <c r="R27" s="6"/>
      <c r="S27" s="6"/>
    </row>
    <row r="28" spans="1:19" s="5" customFormat="1" ht="18.75">
      <c r="A28" s="28" t="s">
        <v>134</v>
      </c>
      <c r="B28" s="29"/>
      <c r="C28" s="9"/>
      <c r="D28" s="9"/>
      <c r="E28" s="25">
        <f>SUM(E26:E27)</f>
        <v>571802</v>
      </c>
      <c r="F28" s="25"/>
      <c r="G28" s="25">
        <f>SUM(G26:G27)</f>
        <v>355003</v>
      </c>
      <c r="H28" s="21"/>
      <c r="I28" s="25">
        <f>SUM(I26:I27)</f>
        <v>71080</v>
      </c>
      <c r="J28" s="21"/>
      <c r="K28" s="25">
        <f>SUM(K26:K27)</f>
        <v>51293</v>
      </c>
      <c r="M28" s="6"/>
      <c r="N28" s="6"/>
      <c r="O28" s="6"/>
      <c r="P28" s="6"/>
      <c r="Q28" s="6"/>
      <c r="R28" s="6"/>
      <c r="S28" s="6"/>
    </row>
    <row r="29" spans="1:19" s="5" customFormat="1" ht="18.75">
      <c r="A29" s="29" t="s">
        <v>49</v>
      </c>
      <c r="B29" s="29"/>
      <c r="C29" s="9"/>
      <c r="D29" s="9"/>
      <c r="E29" s="23">
        <v>-53889</v>
      </c>
      <c r="F29" s="25"/>
      <c r="G29" s="23">
        <v>-13230</v>
      </c>
      <c r="H29" s="21"/>
      <c r="I29" s="23">
        <v>-53889</v>
      </c>
      <c r="J29" s="21"/>
      <c r="K29" s="23">
        <v>-13230</v>
      </c>
      <c r="M29" s="6"/>
      <c r="N29" s="6"/>
      <c r="O29" s="6"/>
      <c r="P29" s="6"/>
      <c r="Q29" s="6"/>
      <c r="R29" s="6"/>
      <c r="S29" s="6"/>
    </row>
    <row r="30" spans="1:19" s="5" customFormat="1" ht="18.75">
      <c r="A30" s="17" t="s">
        <v>203</v>
      </c>
      <c r="B30" s="6"/>
      <c r="C30" s="27"/>
      <c r="D30" s="9"/>
      <c r="E30" s="25">
        <f>SUM(E28:E29)</f>
        <v>517913</v>
      </c>
      <c r="F30" s="25"/>
      <c r="G30" s="25">
        <f>SUM(G28:G29)</f>
        <v>341773</v>
      </c>
      <c r="H30" s="21"/>
      <c r="I30" s="25">
        <f>SUM(I28:I29)</f>
        <v>17191</v>
      </c>
      <c r="J30" s="21"/>
      <c r="K30" s="25">
        <f>SUM(K28:K29)</f>
        <v>38063</v>
      </c>
      <c r="M30" s="6"/>
      <c r="N30" s="6"/>
      <c r="O30" s="6"/>
      <c r="P30" s="6"/>
      <c r="Q30" s="6"/>
      <c r="R30" s="6"/>
      <c r="S30" s="6"/>
    </row>
    <row r="31" spans="1:19" s="5" customFormat="1" ht="18.75">
      <c r="A31" s="6" t="s">
        <v>135</v>
      </c>
      <c r="B31" s="6"/>
      <c r="C31" s="9">
        <v>19</v>
      </c>
      <c r="D31" s="9"/>
      <c r="E31" s="23">
        <v>-1116</v>
      </c>
      <c r="F31" s="25"/>
      <c r="G31" s="23">
        <v>10048</v>
      </c>
      <c r="H31" s="25"/>
      <c r="I31" s="22">
        <v>10</v>
      </c>
      <c r="J31" s="26"/>
      <c r="K31" s="22">
        <v>16191</v>
      </c>
      <c r="M31" s="6"/>
      <c r="N31" s="6"/>
      <c r="O31" s="6"/>
      <c r="P31" s="6"/>
      <c r="Q31" s="6"/>
      <c r="R31" s="6"/>
      <c r="S31" s="6"/>
    </row>
    <row r="32" spans="1:19" s="5" customFormat="1" ht="19.5" thickBot="1">
      <c r="A32" s="17" t="s">
        <v>92</v>
      </c>
      <c r="B32" s="6"/>
      <c r="C32" s="9"/>
      <c r="D32" s="9"/>
      <c r="E32" s="30">
        <f>SUM(E30:E31)</f>
        <v>516797</v>
      </c>
      <c r="F32" s="25"/>
      <c r="G32" s="30">
        <f>SUM(G30:G31)</f>
        <v>351821</v>
      </c>
      <c r="H32" s="21"/>
      <c r="I32" s="30">
        <f>SUM(I30:I31)</f>
        <v>17201</v>
      </c>
      <c r="J32" s="21"/>
      <c r="K32" s="30">
        <f>SUM(K30:K31)</f>
        <v>54254</v>
      </c>
      <c r="M32" s="6"/>
      <c r="N32" s="6"/>
      <c r="O32" s="6"/>
      <c r="P32" s="6"/>
      <c r="Q32" s="6"/>
      <c r="R32" s="6"/>
      <c r="S32" s="6"/>
    </row>
    <row r="33" spans="1:19" s="5" customFormat="1" ht="19.5" thickTop="1">
      <c r="A33" s="6"/>
      <c r="B33" s="6"/>
      <c r="C33" s="9"/>
      <c r="D33" s="9"/>
      <c r="E33" s="31"/>
      <c r="F33" s="31"/>
      <c r="G33" s="31"/>
      <c r="H33" s="6"/>
      <c r="I33" s="31"/>
      <c r="J33" s="6"/>
      <c r="K33" s="31"/>
      <c r="M33" s="6"/>
      <c r="N33" s="6"/>
      <c r="O33" s="6"/>
      <c r="P33" s="6"/>
      <c r="Q33" s="6"/>
      <c r="R33" s="6"/>
      <c r="S33" s="6"/>
    </row>
    <row r="34" spans="5:11" ht="18.75">
      <c r="E34" s="43"/>
      <c r="F34" s="43"/>
      <c r="G34" s="43"/>
      <c r="H34" s="44"/>
      <c r="I34" s="43"/>
      <c r="J34" s="44"/>
      <c r="K34" s="43"/>
    </row>
    <row r="35" spans="1:11" ht="18.75">
      <c r="A35" s="6" t="s">
        <v>34</v>
      </c>
      <c r="E35" s="45"/>
      <c r="G35" s="45"/>
      <c r="I35" s="45"/>
      <c r="K35" s="45"/>
    </row>
    <row r="36" spans="1:11" ht="18.75">
      <c r="A36" s="31"/>
      <c r="B36" s="31"/>
      <c r="K36" s="8" t="s">
        <v>60</v>
      </c>
    </row>
    <row r="37" spans="1:11" ht="18.75">
      <c r="A37" s="28" t="s">
        <v>109</v>
      </c>
      <c r="B37" s="2"/>
      <c r="C37" s="3"/>
      <c r="D37" s="3"/>
      <c r="E37" s="4"/>
      <c r="F37" s="146"/>
      <c r="G37" s="4"/>
      <c r="H37" s="2"/>
      <c r="I37" s="4"/>
      <c r="J37" s="2"/>
      <c r="K37" s="4"/>
    </row>
    <row r="38" spans="1:11" ht="18.75">
      <c r="A38" s="28" t="s">
        <v>181</v>
      </c>
      <c r="B38" s="2"/>
      <c r="C38" s="3"/>
      <c r="D38" s="3"/>
      <c r="E38" s="4"/>
      <c r="F38" s="146"/>
      <c r="G38" s="4"/>
      <c r="H38" s="2"/>
      <c r="I38" s="4"/>
      <c r="J38" s="2"/>
      <c r="K38" s="4"/>
    </row>
    <row r="39" spans="1:11" ht="18.75">
      <c r="A39" s="1" t="s">
        <v>217</v>
      </c>
      <c r="B39" s="2"/>
      <c r="C39" s="3"/>
      <c r="D39" s="3"/>
      <c r="E39" s="4"/>
      <c r="F39" s="146"/>
      <c r="G39" s="4"/>
      <c r="H39" s="2"/>
      <c r="I39" s="4"/>
      <c r="J39" s="2"/>
      <c r="K39" s="4"/>
    </row>
    <row r="40" spans="1:12" ht="18.75">
      <c r="A40" s="2"/>
      <c r="B40" s="2"/>
      <c r="C40" s="3"/>
      <c r="D40" s="3"/>
      <c r="I40" s="5"/>
      <c r="K40" s="8" t="s">
        <v>174</v>
      </c>
      <c r="L40" s="8"/>
    </row>
    <row r="41" spans="1:12" ht="18.75">
      <c r="A41" s="2"/>
      <c r="B41" s="2"/>
      <c r="C41" s="3"/>
      <c r="D41" s="3"/>
      <c r="G41" s="118" t="s">
        <v>218</v>
      </c>
      <c r="I41" s="5"/>
      <c r="K41" s="8"/>
      <c r="L41" s="8"/>
    </row>
    <row r="42" spans="1:12" ht="18.75">
      <c r="A42" s="2"/>
      <c r="B42" s="2"/>
      <c r="C42" s="3"/>
      <c r="D42" s="3"/>
      <c r="G42" s="118" t="s">
        <v>219</v>
      </c>
      <c r="I42" s="5"/>
      <c r="K42" s="8"/>
      <c r="L42" s="8"/>
    </row>
    <row r="43" spans="5:11" ht="18.75">
      <c r="E43" s="10" t="s">
        <v>0</v>
      </c>
      <c r="F43" s="12"/>
      <c r="G43" s="10" t="s">
        <v>220</v>
      </c>
      <c r="H43" s="12"/>
      <c r="I43" s="10"/>
      <c r="J43" s="11" t="s">
        <v>28</v>
      </c>
      <c r="K43" s="10"/>
    </row>
    <row r="44" spans="1:19" s="5" customFormat="1" ht="18.75">
      <c r="A44" s="6"/>
      <c r="B44" s="6"/>
      <c r="C44" s="13" t="s">
        <v>1</v>
      </c>
      <c r="D44" s="14"/>
      <c r="E44" s="71" t="s">
        <v>106</v>
      </c>
      <c r="F44" s="147"/>
      <c r="G44" s="15">
        <v>2560</v>
      </c>
      <c r="H44" s="16"/>
      <c r="I44" s="71" t="s">
        <v>106</v>
      </c>
      <c r="J44" s="15"/>
      <c r="K44" s="15">
        <v>2560</v>
      </c>
      <c r="M44" s="6"/>
      <c r="N44" s="6"/>
      <c r="O44" s="6"/>
      <c r="P44" s="6"/>
      <c r="Q44" s="6"/>
      <c r="R44" s="6"/>
      <c r="S44" s="6"/>
    </row>
    <row r="45" spans="1:19" s="5" customFormat="1" ht="18.75">
      <c r="A45" s="17" t="s">
        <v>175</v>
      </c>
      <c r="B45" s="6"/>
      <c r="C45" s="13"/>
      <c r="D45" s="14"/>
      <c r="E45" s="26"/>
      <c r="F45" s="148"/>
      <c r="G45" s="26"/>
      <c r="H45" s="47"/>
      <c r="I45" s="26"/>
      <c r="J45" s="46"/>
      <c r="K45" s="26"/>
      <c r="M45" s="6"/>
      <c r="N45" s="6"/>
      <c r="O45" s="6"/>
      <c r="P45" s="6"/>
      <c r="Q45" s="6"/>
      <c r="R45" s="6"/>
      <c r="S45" s="6"/>
    </row>
    <row r="46" spans="1:19" s="24" customFormat="1" ht="18.75">
      <c r="A46" s="121" t="s">
        <v>105</v>
      </c>
      <c r="B46" s="121"/>
      <c r="C46" s="14"/>
      <c r="D46" s="14"/>
      <c r="E46" s="122"/>
      <c r="F46" s="149"/>
      <c r="G46" s="122"/>
      <c r="H46" s="124"/>
      <c r="I46" s="122"/>
      <c r="J46" s="123"/>
      <c r="K46" s="122"/>
      <c r="M46" s="121"/>
      <c r="N46" s="121"/>
      <c r="O46" s="121"/>
      <c r="P46" s="121"/>
      <c r="Q46" s="121"/>
      <c r="R46" s="121"/>
      <c r="S46" s="121"/>
    </row>
    <row r="47" spans="1:19" s="5" customFormat="1" ht="18.75">
      <c r="A47" s="6" t="s">
        <v>88</v>
      </c>
      <c r="B47" s="6"/>
      <c r="C47" s="13"/>
      <c r="D47" s="14"/>
      <c r="E47" s="26"/>
      <c r="F47" s="148"/>
      <c r="G47" s="26"/>
      <c r="H47" s="47"/>
      <c r="I47" s="26"/>
      <c r="J47" s="46"/>
      <c r="K47" s="26"/>
      <c r="M47" s="6"/>
      <c r="N47" s="6"/>
      <c r="O47" s="6"/>
      <c r="P47" s="6"/>
      <c r="Q47" s="6"/>
      <c r="R47" s="6"/>
      <c r="S47" s="6"/>
    </row>
    <row r="48" spans="1:19" s="5" customFormat="1" ht="18.75">
      <c r="A48" s="6" t="s">
        <v>89</v>
      </c>
      <c r="B48" s="6"/>
      <c r="C48" s="9"/>
      <c r="D48" s="9"/>
      <c r="E48" s="21">
        <v>-4798</v>
      </c>
      <c r="F48" s="25"/>
      <c r="G48" s="21">
        <v>-3554</v>
      </c>
      <c r="H48" s="21"/>
      <c r="I48" s="48">
        <v>0</v>
      </c>
      <c r="J48" s="48"/>
      <c r="K48" s="48">
        <v>0</v>
      </c>
      <c r="M48" s="6"/>
      <c r="N48" s="6"/>
      <c r="O48" s="6"/>
      <c r="P48" s="6"/>
      <c r="Q48" s="6"/>
      <c r="R48" s="6"/>
      <c r="S48" s="6"/>
    </row>
    <row r="49" spans="1:19" s="5" customFormat="1" ht="18.75">
      <c r="A49" s="6" t="s">
        <v>209</v>
      </c>
      <c r="B49" s="6"/>
      <c r="C49" s="9"/>
      <c r="D49" s="9"/>
      <c r="E49" s="21"/>
      <c r="F49" s="25"/>
      <c r="G49" s="21"/>
      <c r="H49" s="21"/>
      <c r="I49" s="48"/>
      <c r="J49" s="48"/>
      <c r="K49" s="48"/>
      <c r="M49" s="6"/>
      <c r="N49" s="6"/>
      <c r="O49" s="6"/>
      <c r="P49" s="6"/>
      <c r="Q49" s="6"/>
      <c r="R49" s="6"/>
      <c r="S49" s="6"/>
    </row>
    <row r="50" spans="1:19" s="145" customFormat="1" ht="18.75">
      <c r="A50" s="31" t="s">
        <v>176</v>
      </c>
      <c r="B50" s="31"/>
      <c r="C50" s="140">
        <v>19</v>
      </c>
      <c r="D50" s="140"/>
      <c r="E50" s="23">
        <v>-53390</v>
      </c>
      <c r="F50" s="25"/>
      <c r="G50" s="23">
        <v>264910</v>
      </c>
      <c r="H50" s="25"/>
      <c r="I50" s="72">
        <v>16869</v>
      </c>
      <c r="J50" s="26"/>
      <c r="K50" s="72">
        <v>185007</v>
      </c>
      <c r="M50" s="31"/>
      <c r="N50" s="31"/>
      <c r="O50" s="31"/>
      <c r="P50" s="31"/>
      <c r="Q50" s="31"/>
      <c r="R50" s="31"/>
      <c r="S50" s="31"/>
    </row>
    <row r="51" spans="1:19" s="5" customFormat="1" ht="18.75">
      <c r="A51" s="6" t="s">
        <v>105</v>
      </c>
      <c r="B51" s="6"/>
      <c r="C51" s="9"/>
      <c r="D51" s="9"/>
      <c r="E51" s="25"/>
      <c r="F51" s="25"/>
      <c r="G51" s="25"/>
      <c r="H51" s="21"/>
      <c r="I51" s="26"/>
      <c r="J51" s="48"/>
      <c r="K51" s="26"/>
      <c r="M51" s="6"/>
      <c r="N51" s="6"/>
      <c r="O51" s="6"/>
      <c r="P51" s="6"/>
      <c r="Q51" s="6"/>
      <c r="R51" s="6"/>
      <c r="S51" s="6"/>
    </row>
    <row r="52" spans="1:19" s="24" customFormat="1" ht="18.75">
      <c r="A52" s="6" t="s">
        <v>176</v>
      </c>
      <c r="B52" s="121"/>
      <c r="C52" s="14"/>
      <c r="D52" s="14"/>
      <c r="E52" s="126">
        <f>SUM(E48:E50)</f>
        <v>-58188</v>
      </c>
      <c r="F52" s="127"/>
      <c r="G52" s="126">
        <f>SUM(G48:G50)</f>
        <v>261356</v>
      </c>
      <c r="H52" s="74"/>
      <c r="I52" s="126">
        <f>SUM(I48:I50)</f>
        <v>16869</v>
      </c>
      <c r="J52" s="74"/>
      <c r="K52" s="126">
        <f>SUM(K48:K50)</f>
        <v>185007</v>
      </c>
      <c r="M52" s="121"/>
      <c r="N52" s="121"/>
      <c r="O52" s="121"/>
      <c r="P52" s="121"/>
      <c r="Q52" s="121"/>
      <c r="R52" s="121"/>
      <c r="S52" s="121"/>
    </row>
    <row r="53" spans="1:19" s="24" customFormat="1" ht="10.5" customHeight="1">
      <c r="A53" s="121"/>
      <c r="B53" s="121"/>
      <c r="C53" s="14"/>
      <c r="D53" s="14"/>
      <c r="E53" s="122"/>
      <c r="F53" s="149"/>
      <c r="G53" s="122"/>
      <c r="H53" s="124"/>
      <c r="I53" s="122"/>
      <c r="J53" s="123"/>
      <c r="K53" s="122"/>
      <c r="M53" s="121"/>
      <c r="N53" s="121"/>
      <c r="O53" s="121"/>
      <c r="P53" s="121"/>
      <c r="Q53" s="121"/>
      <c r="R53" s="121"/>
      <c r="S53" s="121"/>
    </row>
    <row r="54" spans="1:19" s="24" customFormat="1" ht="18.75">
      <c r="A54" s="121" t="s">
        <v>104</v>
      </c>
      <c r="B54" s="121"/>
      <c r="C54" s="14"/>
      <c r="D54" s="14"/>
      <c r="E54" s="122"/>
      <c r="F54" s="149"/>
      <c r="G54" s="122"/>
      <c r="H54" s="124"/>
      <c r="I54" s="122"/>
      <c r="J54" s="123"/>
      <c r="K54" s="122"/>
      <c r="M54" s="121"/>
      <c r="N54" s="121"/>
      <c r="O54" s="121"/>
      <c r="P54" s="121"/>
      <c r="Q54" s="121"/>
      <c r="R54" s="121"/>
      <c r="S54" s="121"/>
    </row>
    <row r="55" spans="1:19" s="24" customFormat="1" ht="18.75">
      <c r="A55" s="6" t="s">
        <v>177</v>
      </c>
      <c r="B55" s="121"/>
      <c r="C55" s="14"/>
      <c r="D55" s="14"/>
      <c r="E55" s="122"/>
      <c r="F55" s="149"/>
      <c r="G55" s="122"/>
      <c r="H55" s="124"/>
      <c r="I55" s="122"/>
      <c r="J55" s="123"/>
      <c r="K55" s="122"/>
      <c r="M55" s="121"/>
      <c r="N55" s="121"/>
      <c r="O55" s="121"/>
      <c r="P55" s="121"/>
      <c r="Q55" s="121"/>
      <c r="R55" s="121"/>
      <c r="S55" s="121"/>
    </row>
    <row r="56" spans="1:19" s="24" customFormat="1" ht="18.75">
      <c r="A56" s="6" t="s">
        <v>176</v>
      </c>
      <c r="B56" s="121"/>
      <c r="C56" s="14"/>
      <c r="D56" s="14"/>
      <c r="E56" s="23">
        <v>178</v>
      </c>
      <c r="F56" s="25"/>
      <c r="G56" s="23">
        <v>-1513</v>
      </c>
      <c r="H56" s="21"/>
      <c r="I56" s="23">
        <v>0</v>
      </c>
      <c r="J56" s="21"/>
      <c r="K56" s="23">
        <v>0</v>
      </c>
      <c r="M56" s="121"/>
      <c r="N56" s="121"/>
      <c r="O56" s="121"/>
      <c r="P56" s="121"/>
      <c r="Q56" s="121"/>
      <c r="R56" s="121"/>
      <c r="S56" s="121"/>
    </row>
    <row r="57" spans="1:19" s="24" customFormat="1" ht="18.75">
      <c r="A57" s="6" t="s">
        <v>104</v>
      </c>
      <c r="B57" s="121"/>
      <c r="C57" s="14"/>
      <c r="D57" s="14"/>
      <c r="E57" s="25"/>
      <c r="F57" s="25"/>
      <c r="G57" s="25"/>
      <c r="H57" s="21"/>
      <c r="I57" s="25"/>
      <c r="J57" s="21"/>
      <c r="K57" s="25"/>
      <c r="M57" s="121"/>
      <c r="N57" s="121"/>
      <c r="O57" s="121"/>
      <c r="P57" s="121"/>
      <c r="Q57" s="121"/>
      <c r="R57" s="121"/>
      <c r="S57" s="121"/>
    </row>
    <row r="58" spans="1:19" s="24" customFormat="1" ht="18.75">
      <c r="A58" s="6" t="s">
        <v>176</v>
      </c>
      <c r="B58" s="121"/>
      <c r="C58" s="14"/>
      <c r="D58" s="14"/>
      <c r="E58" s="126">
        <f>SUM(E54:E56)</f>
        <v>178</v>
      </c>
      <c r="F58" s="127"/>
      <c r="G58" s="126">
        <f>SUM(G54:G56)</f>
        <v>-1513</v>
      </c>
      <c r="H58" s="74"/>
      <c r="I58" s="126">
        <f>SUM(I54:I56)</f>
        <v>0</v>
      </c>
      <c r="J58" s="74"/>
      <c r="K58" s="126">
        <f>SUM(K54:K56)</f>
        <v>0</v>
      </c>
      <c r="M58" s="121"/>
      <c r="N58" s="121"/>
      <c r="O58" s="121"/>
      <c r="P58" s="121"/>
      <c r="Q58" s="121"/>
      <c r="R58" s="121"/>
      <c r="S58" s="121"/>
    </row>
    <row r="59" spans="1:19" s="5" customFormat="1" ht="18.75">
      <c r="A59" s="17" t="s">
        <v>129</v>
      </c>
      <c r="B59" s="6"/>
      <c r="C59" s="9"/>
      <c r="D59" s="9"/>
      <c r="E59" s="23">
        <f>E52+E58</f>
        <v>-58010</v>
      </c>
      <c r="F59" s="25"/>
      <c r="G59" s="23">
        <f>G52+G58</f>
        <v>259843</v>
      </c>
      <c r="H59" s="25"/>
      <c r="I59" s="23">
        <f>I52</f>
        <v>16869</v>
      </c>
      <c r="J59" s="26"/>
      <c r="K59" s="23">
        <f>K52</f>
        <v>185007</v>
      </c>
      <c r="M59" s="6"/>
      <c r="N59" s="6"/>
      <c r="O59" s="6"/>
      <c r="P59" s="6"/>
      <c r="Q59" s="6"/>
      <c r="R59" s="6"/>
      <c r="S59" s="6"/>
    </row>
    <row r="60" spans="1:19" s="5" customFormat="1" ht="19.5" thickBot="1">
      <c r="A60" s="17" t="s">
        <v>70</v>
      </c>
      <c r="B60" s="6"/>
      <c r="C60" s="9"/>
      <c r="D60" s="9"/>
      <c r="E60" s="49">
        <f>E59+E32</f>
        <v>458787</v>
      </c>
      <c r="F60" s="25"/>
      <c r="G60" s="49">
        <f>G59+G32</f>
        <v>611664</v>
      </c>
      <c r="H60" s="21"/>
      <c r="I60" s="49">
        <f>I59+I32</f>
        <v>34070</v>
      </c>
      <c r="J60" s="48"/>
      <c r="K60" s="49">
        <f>K59+K32</f>
        <v>239261</v>
      </c>
      <c r="M60" s="6"/>
      <c r="N60" s="6"/>
      <c r="O60" s="6"/>
      <c r="P60" s="6"/>
      <c r="Q60" s="6"/>
      <c r="R60" s="6"/>
      <c r="S60" s="6"/>
    </row>
    <row r="61" spans="1:19" s="5" customFormat="1" ht="10.5" customHeight="1" thickTop="1">
      <c r="A61" s="17"/>
      <c r="B61" s="6"/>
      <c r="C61" s="9"/>
      <c r="D61" s="9"/>
      <c r="E61" s="31"/>
      <c r="F61" s="25"/>
      <c r="G61" s="31"/>
      <c r="H61" s="21"/>
      <c r="I61" s="31"/>
      <c r="J61" s="48"/>
      <c r="K61" s="31"/>
      <c r="M61" s="6"/>
      <c r="N61" s="6"/>
      <c r="O61" s="6"/>
      <c r="P61" s="6"/>
      <c r="Q61" s="6"/>
      <c r="R61" s="6"/>
      <c r="S61" s="6"/>
    </row>
    <row r="62" spans="1:11" s="150" customFormat="1" ht="18.75">
      <c r="A62" s="127" t="s">
        <v>67</v>
      </c>
      <c r="C62" s="175"/>
      <c r="E62" s="176"/>
      <c r="G62" s="176"/>
      <c r="I62" s="176"/>
      <c r="J62" s="176"/>
      <c r="K62" s="176"/>
    </row>
    <row r="63" spans="1:11" s="33" customFormat="1" ht="19.5" thickBot="1">
      <c r="A63" s="36" t="s">
        <v>75</v>
      </c>
      <c r="C63" s="34"/>
      <c r="E63" s="50">
        <f>E65-E64</f>
        <v>514455</v>
      </c>
      <c r="F63" s="151"/>
      <c r="G63" s="174">
        <f>G32</f>
        <v>351821</v>
      </c>
      <c r="H63" s="35"/>
      <c r="I63" s="174">
        <f>I32</f>
        <v>17201</v>
      </c>
      <c r="J63" s="35"/>
      <c r="K63" s="174">
        <f>K32</f>
        <v>54254</v>
      </c>
    </row>
    <row r="64" spans="1:11" s="33" customFormat="1" ht="19.5" thickTop="1">
      <c r="A64" s="36" t="s">
        <v>68</v>
      </c>
      <c r="C64" s="34"/>
      <c r="E64" s="50">
        <v>2342</v>
      </c>
      <c r="F64" s="151"/>
      <c r="G64" s="35"/>
      <c r="H64" s="35"/>
      <c r="I64" s="35"/>
      <c r="J64" s="35"/>
      <c r="K64" s="35"/>
    </row>
    <row r="65" spans="1:11" s="33" customFormat="1" ht="19.5" thickBot="1">
      <c r="A65" s="36"/>
      <c r="C65" s="36"/>
      <c r="E65" s="117">
        <f>SUM(E32)</f>
        <v>516797</v>
      </c>
      <c r="F65" s="74"/>
      <c r="G65" s="35"/>
      <c r="H65" s="35"/>
      <c r="I65" s="35"/>
      <c r="J65" s="35"/>
      <c r="K65" s="35"/>
    </row>
    <row r="66" spans="1:11" s="33" customFormat="1" ht="10.5" customHeight="1" thickTop="1">
      <c r="A66" s="32"/>
      <c r="E66" s="35"/>
      <c r="F66" s="150"/>
      <c r="G66" s="35"/>
      <c r="H66" s="35"/>
      <c r="I66" s="35"/>
      <c r="J66" s="35"/>
      <c r="K66" s="35"/>
    </row>
    <row r="67" spans="1:11" s="150" customFormat="1" ht="18.75">
      <c r="A67" s="127" t="s">
        <v>71</v>
      </c>
      <c r="C67" s="175"/>
      <c r="E67" s="176"/>
      <c r="G67" s="176"/>
      <c r="H67" s="176"/>
      <c r="I67" s="176"/>
      <c r="J67" s="176"/>
      <c r="K67" s="176"/>
    </row>
    <row r="68" spans="1:11" s="33" customFormat="1" ht="19.5" thickBot="1">
      <c r="A68" s="36" t="s">
        <v>75</v>
      </c>
      <c r="C68" s="34"/>
      <c r="E68" s="50">
        <f>E70-E69</f>
        <v>456445</v>
      </c>
      <c r="F68" s="151"/>
      <c r="G68" s="174">
        <f>G60</f>
        <v>611664</v>
      </c>
      <c r="H68" s="35"/>
      <c r="I68" s="174">
        <f>I60</f>
        <v>34070</v>
      </c>
      <c r="J68" s="35"/>
      <c r="K68" s="174">
        <f>K60</f>
        <v>239261</v>
      </c>
    </row>
    <row r="69" spans="1:11" s="33" customFormat="1" ht="19.5" thickTop="1">
      <c r="A69" s="36" t="s">
        <v>68</v>
      </c>
      <c r="C69" s="34"/>
      <c r="E69" s="50">
        <v>2342</v>
      </c>
      <c r="F69" s="151"/>
      <c r="G69" s="35"/>
      <c r="H69" s="35"/>
      <c r="I69" s="35"/>
      <c r="J69" s="35"/>
      <c r="K69" s="35"/>
    </row>
    <row r="70" spans="1:11" s="33" customFormat="1" ht="19.5" thickBot="1">
      <c r="A70" s="36"/>
      <c r="C70" s="36"/>
      <c r="E70" s="117">
        <f>E60</f>
        <v>458787</v>
      </c>
      <c r="F70" s="74"/>
      <c r="G70" s="35"/>
      <c r="H70" s="35"/>
      <c r="I70" s="35"/>
      <c r="J70" s="35"/>
      <c r="K70" s="35"/>
    </row>
    <row r="71" spans="1:11" s="33" customFormat="1" ht="19.5" thickTop="1">
      <c r="A71" s="32" t="s">
        <v>146</v>
      </c>
      <c r="C71" s="36"/>
      <c r="E71" s="74"/>
      <c r="F71" s="74"/>
      <c r="G71" s="74"/>
      <c r="H71" s="74"/>
      <c r="I71" s="6"/>
      <c r="J71" s="6"/>
      <c r="K71" s="6"/>
    </row>
    <row r="72" spans="1:11" s="33" customFormat="1" ht="18.75">
      <c r="A72" s="37" t="s">
        <v>147</v>
      </c>
      <c r="B72" s="38"/>
      <c r="C72" s="34">
        <v>21</v>
      </c>
      <c r="E72" s="35"/>
      <c r="F72" s="150"/>
      <c r="G72" s="35"/>
      <c r="H72" s="35"/>
      <c r="I72" s="35"/>
      <c r="J72" s="35"/>
      <c r="K72" s="35"/>
    </row>
    <row r="73" spans="1:11" s="33" customFormat="1" ht="19.5" thickBot="1">
      <c r="A73" s="37" t="s">
        <v>148</v>
      </c>
      <c r="B73" s="39"/>
      <c r="C73" s="34"/>
      <c r="E73" s="40">
        <v>1.04</v>
      </c>
      <c r="F73" s="152"/>
      <c r="G73" s="40">
        <v>0.71</v>
      </c>
      <c r="H73" s="41"/>
      <c r="I73" s="40">
        <v>0.03</v>
      </c>
      <c r="J73" s="42"/>
      <c r="K73" s="40">
        <v>0.11</v>
      </c>
    </row>
    <row r="74" spans="1:11" s="33" customFormat="1" ht="20.25" thickBot="1" thickTop="1">
      <c r="A74" s="37" t="s">
        <v>202</v>
      </c>
      <c r="B74" s="39"/>
      <c r="C74" s="34"/>
      <c r="E74" s="117">
        <v>494034</v>
      </c>
      <c r="F74" s="152"/>
      <c r="G74" s="117">
        <v>494034</v>
      </c>
      <c r="H74" s="41"/>
      <c r="I74" s="117">
        <v>494034</v>
      </c>
      <c r="J74" s="42"/>
      <c r="K74" s="117">
        <v>494034</v>
      </c>
    </row>
    <row r="75" spans="1:11" s="33" customFormat="1" ht="10.5" customHeight="1" thickTop="1">
      <c r="A75" s="37"/>
      <c r="B75" s="39"/>
      <c r="C75" s="34"/>
      <c r="E75" s="74"/>
      <c r="F75" s="152"/>
      <c r="G75" s="74"/>
      <c r="H75" s="41"/>
      <c r="I75" s="74"/>
      <c r="J75" s="42"/>
      <c r="K75" s="74"/>
    </row>
    <row r="76" spans="1:11" s="33" customFormat="1" ht="18.75">
      <c r="A76" s="37" t="s">
        <v>149</v>
      </c>
      <c r="B76" s="38"/>
      <c r="C76" s="34">
        <v>21</v>
      </c>
      <c r="E76" s="35"/>
      <c r="F76" s="150"/>
      <c r="G76" s="35"/>
      <c r="H76" s="35"/>
      <c r="I76" s="35"/>
      <c r="J76" s="35"/>
      <c r="K76" s="35"/>
    </row>
    <row r="77" spans="1:11" s="33" customFormat="1" ht="19.5" thickBot="1">
      <c r="A77" s="37" t="s">
        <v>148</v>
      </c>
      <c r="B77" s="39"/>
      <c r="C77" s="34"/>
      <c r="E77" s="40">
        <v>0.91</v>
      </c>
      <c r="F77" s="152"/>
      <c r="G77" s="35"/>
      <c r="H77" s="41"/>
      <c r="I77" s="40">
        <v>0.04</v>
      </c>
      <c r="J77" s="42"/>
      <c r="K77" s="35"/>
    </row>
    <row r="78" spans="1:11" s="33" customFormat="1" ht="20.25" thickBot="1" thickTop="1">
      <c r="A78" s="37" t="s">
        <v>202</v>
      </c>
      <c r="B78" s="39"/>
      <c r="C78" s="34"/>
      <c r="E78" s="117">
        <v>571933</v>
      </c>
      <c r="F78" s="152"/>
      <c r="G78" s="35"/>
      <c r="H78" s="41"/>
      <c r="I78" s="117">
        <v>571933</v>
      </c>
      <c r="J78" s="42"/>
      <c r="K78" s="35"/>
    </row>
    <row r="79" spans="1:11" s="33" customFormat="1" ht="10.5" customHeight="1" thickTop="1">
      <c r="A79" s="37"/>
      <c r="B79" s="39"/>
      <c r="C79" s="34"/>
      <c r="E79" s="74"/>
      <c r="F79" s="152"/>
      <c r="G79" s="35"/>
      <c r="H79" s="41"/>
      <c r="I79" s="74"/>
      <c r="J79" s="42"/>
      <c r="K79" s="35"/>
    </row>
    <row r="80" spans="1:11" ht="18.75">
      <c r="A80" s="6" t="s">
        <v>34</v>
      </c>
      <c r="E80" s="45"/>
      <c r="G80" s="45"/>
      <c r="I80" s="6"/>
      <c r="K80" s="6"/>
    </row>
    <row r="81" spans="1:11" ht="18.75">
      <c r="A81" s="31"/>
      <c r="B81" s="31"/>
      <c r="K81" s="8"/>
    </row>
    <row r="82" spans="1:11" ht="18.75">
      <c r="A82" s="28"/>
      <c r="B82" s="2"/>
      <c r="C82" s="3"/>
      <c r="D82" s="3"/>
      <c r="E82" s="4"/>
      <c r="F82" s="146"/>
      <c r="G82" s="4"/>
      <c r="H82" s="2"/>
      <c r="I82" s="4"/>
      <c r="J82" s="2"/>
      <c r="K82" s="4"/>
    </row>
    <row r="83" spans="1:11" ht="18.75">
      <c r="A83" s="28"/>
      <c r="B83" s="2"/>
      <c r="C83" s="3"/>
      <c r="D83" s="3"/>
      <c r="E83" s="4"/>
      <c r="F83" s="146"/>
      <c r="G83" s="4"/>
      <c r="H83" s="2"/>
      <c r="I83" s="4"/>
      <c r="J83" s="2"/>
      <c r="K83" s="4"/>
    </row>
    <row r="84" spans="1:11" ht="18.75">
      <c r="A84" s="1"/>
      <c r="B84" s="2"/>
      <c r="C84" s="3"/>
      <c r="D84" s="3"/>
      <c r="E84" s="4"/>
      <c r="F84" s="146"/>
      <c r="G84" s="4"/>
      <c r="H84" s="2"/>
      <c r="I84" s="4"/>
      <c r="J84" s="2"/>
      <c r="K84" s="4"/>
    </row>
    <row r="85" spans="1:12" ht="18.75">
      <c r="A85" s="2"/>
      <c r="B85" s="2"/>
      <c r="C85" s="3"/>
      <c r="D85" s="3"/>
      <c r="I85" s="5"/>
      <c r="K85" s="8"/>
      <c r="L85" s="8"/>
    </row>
    <row r="86" spans="1:12" ht="18.75">
      <c r="A86" s="2"/>
      <c r="B86" s="2"/>
      <c r="C86" s="3"/>
      <c r="D86" s="3"/>
      <c r="G86" s="118"/>
      <c r="I86" s="5"/>
      <c r="K86" s="8"/>
      <c r="L86" s="8"/>
    </row>
    <row r="87" spans="1:12" ht="18.75">
      <c r="A87" s="2"/>
      <c r="B87" s="2"/>
      <c r="C87" s="3"/>
      <c r="D87" s="3"/>
      <c r="G87" s="118"/>
      <c r="I87" s="5"/>
      <c r="K87" s="8"/>
      <c r="L87" s="8"/>
    </row>
    <row r="88" spans="5:11" ht="18.75">
      <c r="E88" s="10"/>
      <c r="F88" s="12"/>
      <c r="G88" s="10"/>
      <c r="H88" s="12"/>
      <c r="I88" s="10"/>
      <c r="J88" s="11"/>
      <c r="K88" s="10"/>
    </row>
    <row r="89" spans="3:11" ht="18.75">
      <c r="C89" s="13"/>
      <c r="D89" s="14"/>
      <c r="E89" s="71"/>
      <c r="F89" s="147"/>
      <c r="G89" s="15"/>
      <c r="H89" s="16"/>
      <c r="I89" s="71"/>
      <c r="J89" s="15"/>
      <c r="K89" s="15"/>
    </row>
    <row r="90" spans="1:11" ht="18.75">
      <c r="A90" s="1"/>
      <c r="B90" s="55"/>
      <c r="C90" s="56"/>
      <c r="D90" s="56"/>
      <c r="E90" s="57"/>
      <c r="F90" s="60"/>
      <c r="G90" s="57"/>
      <c r="H90" s="58"/>
      <c r="I90" s="57"/>
      <c r="J90" s="58"/>
      <c r="K90" s="57"/>
    </row>
    <row r="91" spans="4:11" ht="18.75">
      <c r="D91" s="56"/>
      <c r="E91" s="59"/>
      <c r="F91" s="59"/>
      <c r="G91" s="59"/>
      <c r="H91" s="59"/>
      <c r="I91" s="59"/>
      <c r="J91" s="59"/>
      <c r="K91" s="59"/>
    </row>
    <row r="92" spans="4:11" ht="18.75">
      <c r="D92" s="56"/>
      <c r="E92" s="59"/>
      <c r="F92" s="59"/>
      <c r="G92" s="59"/>
      <c r="H92" s="59"/>
      <c r="I92" s="59"/>
      <c r="J92" s="59"/>
      <c r="K92" s="59"/>
    </row>
    <row r="93" spans="4:11" ht="18.75">
      <c r="D93" s="56"/>
      <c r="E93" s="59"/>
      <c r="F93" s="59"/>
      <c r="G93" s="59"/>
      <c r="H93" s="59"/>
      <c r="I93" s="8"/>
      <c r="J93" s="59"/>
      <c r="K93" s="8"/>
    </row>
    <row r="94" spans="1:11" s="58" customFormat="1" ht="18.75">
      <c r="A94" s="6"/>
      <c r="C94" s="56"/>
      <c r="D94" s="56"/>
      <c r="E94" s="59"/>
      <c r="F94" s="59"/>
      <c r="G94" s="59"/>
      <c r="H94" s="59"/>
      <c r="I94" s="59"/>
      <c r="J94" s="59"/>
      <c r="K94" s="59"/>
    </row>
    <row r="95" spans="1:19" s="58" customFormat="1" ht="18.75">
      <c r="A95" s="6"/>
      <c r="C95" s="56"/>
      <c r="D95" s="56"/>
      <c r="E95" s="59"/>
      <c r="F95" s="59"/>
      <c r="G95" s="59"/>
      <c r="H95" s="59"/>
      <c r="I95" s="59"/>
      <c r="J95" s="59"/>
      <c r="K95" s="59"/>
      <c r="L95" s="60"/>
      <c r="M95" s="60"/>
      <c r="N95" s="60"/>
      <c r="O95" s="60"/>
      <c r="P95" s="60"/>
      <c r="Q95" s="60"/>
      <c r="R95" s="60"/>
      <c r="S95" s="60"/>
    </row>
    <row r="96" spans="1:11" s="58" customFormat="1" ht="18.75">
      <c r="A96" s="6"/>
      <c r="C96" s="56"/>
      <c r="D96" s="56"/>
      <c r="E96" s="59"/>
      <c r="F96" s="59"/>
      <c r="G96" s="59"/>
      <c r="H96" s="59"/>
      <c r="I96" s="59"/>
      <c r="J96" s="59"/>
      <c r="K96" s="59"/>
    </row>
    <row r="97" spans="1:11" s="58" customFormat="1" ht="18.75">
      <c r="A97" s="6"/>
      <c r="C97" s="56"/>
      <c r="D97" s="56"/>
      <c r="E97" s="59"/>
      <c r="F97" s="59"/>
      <c r="G97" s="59"/>
      <c r="H97" s="59"/>
      <c r="I97" s="59"/>
      <c r="J97" s="59"/>
      <c r="K97" s="59"/>
    </row>
    <row r="98" spans="1:11" s="58" customFormat="1" ht="18.75">
      <c r="A98" s="6"/>
      <c r="C98" s="56"/>
      <c r="D98" s="56"/>
      <c r="E98" s="59"/>
      <c r="F98" s="59"/>
      <c r="G98" s="59"/>
      <c r="H98" s="59"/>
      <c r="I98" s="59"/>
      <c r="J98" s="59"/>
      <c r="K98" s="59"/>
    </row>
    <row r="99" spans="1:19" s="58" customFormat="1" ht="18.75">
      <c r="A99" s="6"/>
      <c r="C99" s="56"/>
      <c r="D99" s="56"/>
      <c r="E99" s="59"/>
      <c r="F99" s="59"/>
      <c r="G99" s="59"/>
      <c r="H99" s="59"/>
      <c r="I99" s="59"/>
      <c r="J99" s="59"/>
      <c r="K99" s="59"/>
      <c r="L99" s="60"/>
      <c r="M99" s="60"/>
      <c r="N99" s="60"/>
      <c r="O99" s="60"/>
      <c r="P99" s="60"/>
      <c r="Q99" s="60"/>
      <c r="R99" s="60"/>
      <c r="S99" s="60"/>
    </row>
    <row r="100" spans="1:11" s="60" customFormat="1" ht="18.75">
      <c r="A100" s="31"/>
      <c r="C100" s="61"/>
      <c r="D100" s="61"/>
      <c r="E100" s="59"/>
      <c r="F100" s="59"/>
      <c r="G100" s="59"/>
      <c r="H100" s="59"/>
      <c r="I100" s="59"/>
      <c r="J100" s="59"/>
      <c r="K100" s="59"/>
    </row>
    <row r="101" spans="1:11" s="60" customFormat="1" ht="18.75">
      <c r="A101" s="31"/>
      <c r="C101" s="61"/>
      <c r="D101" s="61"/>
      <c r="E101" s="59"/>
      <c r="F101" s="59"/>
      <c r="G101" s="59"/>
      <c r="H101" s="59"/>
      <c r="I101" s="59"/>
      <c r="J101" s="59"/>
      <c r="K101" s="59"/>
    </row>
    <row r="102" spans="1:11" s="60" customFormat="1" ht="18.75">
      <c r="A102" s="31"/>
      <c r="C102" s="61"/>
      <c r="D102" s="61"/>
      <c r="E102" s="59"/>
      <c r="F102" s="59"/>
      <c r="G102" s="59"/>
      <c r="H102" s="59"/>
      <c r="I102" s="59"/>
      <c r="J102" s="59"/>
      <c r="K102" s="59"/>
    </row>
    <row r="103" spans="1:11" s="60" customFormat="1" ht="18.75">
      <c r="A103" s="31"/>
      <c r="C103" s="61"/>
      <c r="D103" s="61"/>
      <c r="E103" s="66"/>
      <c r="F103" s="59"/>
      <c r="G103" s="66"/>
      <c r="H103" s="59"/>
      <c r="I103" s="66"/>
      <c r="J103" s="59"/>
      <c r="K103" s="66"/>
    </row>
    <row r="104" spans="1:11" s="58" customFormat="1" ht="18.75">
      <c r="A104" s="51"/>
      <c r="C104" s="56"/>
      <c r="D104" s="56"/>
      <c r="E104" s="59"/>
      <c r="F104" s="59"/>
      <c r="G104" s="59"/>
      <c r="H104" s="59"/>
      <c r="I104" s="59"/>
      <c r="J104" s="59"/>
      <c r="K104" s="59"/>
    </row>
    <row r="105" spans="1:11" s="58" customFormat="1" ht="18.75">
      <c r="A105" s="51"/>
      <c r="C105" s="56"/>
      <c r="D105" s="56"/>
      <c r="E105" s="59"/>
      <c r="F105" s="59"/>
      <c r="G105" s="59"/>
      <c r="H105" s="59"/>
      <c r="I105" s="59"/>
      <c r="J105" s="59"/>
      <c r="K105" s="59"/>
    </row>
    <row r="106" spans="1:11" ht="18.75">
      <c r="A106" s="51"/>
      <c r="B106" s="58"/>
      <c r="C106" s="56"/>
      <c r="D106" s="56"/>
      <c r="E106" s="62"/>
      <c r="F106" s="60"/>
      <c r="G106" s="62"/>
      <c r="H106" s="60"/>
      <c r="I106" s="59"/>
      <c r="J106" s="64"/>
      <c r="K106" s="59"/>
    </row>
    <row r="107" spans="1:11" ht="18.75">
      <c r="A107" s="51"/>
      <c r="B107" s="58"/>
      <c r="C107" s="65"/>
      <c r="D107" s="56"/>
      <c r="E107" s="59"/>
      <c r="F107" s="59"/>
      <c r="G107" s="59"/>
      <c r="H107" s="59"/>
      <c r="I107" s="59"/>
      <c r="J107" s="59"/>
      <c r="K107" s="59"/>
    </row>
    <row r="108" spans="1:11" ht="18.75">
      <c r="A108" s="51"/>
      <c r="B108" s="58"/>
      <c r="C108" s="65"/>
      <c r="D108" s="56"/>
      <c r="E108" s="59"/>
      <c r="F108" s="59"/>
      <c r="G108" s="59"/>
      <c r="H108" s="59"/>
      <c r="I108" s="59"/>
      <c r="J108" s="59"/>
      <c r="K108" s="59"/>
    </row>
    <row r="109" spans="1:11" s="58" customFormat="1" ht="18.75">
      <c r="A109" s="51"/>
      <c r="C109" s="56"/>
      <c r="D109" s="56"/>
      <c r="E109" s="59"/>
      <c r="F109" s="59"/>
      <c r="G109" s="59"/>
      <c r="H109" s="59"/>
      <c r="I109" s="59"/>
      <c r="J109" s="59"/>
      <c r="K109" s="59"/>
    </row>
    <row r="110" spans="1:11" s="58" customFormat="1" ht="18.75">
      <c r="A110" s="51"/>
      <c r="C110" s="56"/>
      <c r="D110" s="56"/>
      <c r="E110" s="59"/>
      <c r="F110" s="59"/>
      <c r="G110" s="59"/>
      <c r="H110" s="59"/>
      <c r="I110" s="59"/>
      <c r="J110" s="59"/>
      <c r="K110" s="59"/>
    </row>
    <row r="111" spans="1:11" s="58" customFormat="1" ht="18.75">
      <c r="A111" s="51"/>
      <c r="C111" s="56"/>
      <c r="D111" s="56"/>
      <c r="E111" s="59"/>
      <c r="F111" s="59"/>
      <c r="G111" s="59"/>
      <c r="H111" s="59"/>
      <c r="I111" s="59"/>
      <c r="J111" s="59"/>
      <c r="K111" s="59"/>
    </row>
    <row r="112" spans="1:11" s="58" customFormat="1" ht="18.75">
      <c r="A112" s="51"/>
      <c r="C112" s="56"/>
      <c r="D112" s="56"/>
      <c r="E112" s="59"/>
      <c r="F112" s="59"/>
      <c r="G112" s="59"/>
      <c r="H112" s="59"/>
      <c r="I112" s="59"/>
      <c r="J112" s="59"/>
      <c r="K112" s="59"/>
    </row>
    <row r="113" spans="1:11" s="58" customFormat="1" ht="18.75">
      <c r="A113" s="51"/>
      <c r="C113" s="56"/>
      <c r="D113" s="56"/>
      <c r="E113" s="59"/>
      <c r="F113" s="59"/>
      <c r="G113" s="59"/>
      <c r="H113" s="59"/>
      <c r="I113" s="59"/>
      <c r="J113" s="59"/>
      <c r="K113" s="59"/>
    </row>
    <row r="114" spans="1:11" s="58" customFormat="1" ht="18.75">
      <c r="A114" s="51"/>
      <c r="C114" s="56"/>
      <c r="D114" s="56"/>
      <c r="E114" s="59"/>
      <c r="F114" s="59"/>
      <c r="G114" s="59"/>
      <c r="H114" s="59"/>
      <c r="I114" s="59"/>
      <c r="J114" s="59"/>
      <c r="K114" s="59"/>
    </row>
    <row r="115" spans="1:11" s="58" customFormat="1" ht="18.75">
      <c r="A115" s="51"/>
      <c r="C115" s="56"/>
      <c r="D115" s="56"/>
      <c r="E115" s="66"/>
      <c r="F115" s="59"/>
      <c r="G115" s="66"/>
      <c r="H115" s="59"/>
      <c r="I115" s="66"/>
      <c r="J115" s="59"/>
      <c r="K115" s="66"/>
    </row>
    <row r="116" spans="1:11" s="60" customFormat="1" ht="18.75">
      <c r="A116" s="51"/>
      <c r="B116" s="58"/>
      <c r="C116" s="61"/>
      <c r="D116" s="61"/>
      <c r="E116" s="59"/>
      <c r="F116" s="59"/>
      <c r="G116" s="59"/>
      <c r="H116" s="59"/>
      <c r="I116" s="59"/>
      <c r="J116" s="59"/>
      <c r="K116" s="59"/>
    </row>
    <row r="117" spans="1:11" s="58" customFormat="1" ht="18.75">
      <c r="A117" s="51"/>
      <c r="C117" s="61"/>
      <c r="D117" s="61"/>
      <c r="E117" s="59"/>
      <c r="F117" s="59"/>
      <c r="G117" s="59"/>
      <c r="H117" s="59"/>
      <c r="I117" s="59"/>
      <c r="J117" s="59"/>
      <c r="K117" s="59"/>
    </row>
    <row r="118" spans="1:11" s="60" customFormat="1" ht="18.75">
      <c r="A118" s="51"/>
      <c r="B118" s="58"/>
      <c r="C118" s="61"/>
      <c r="D118" s="61"/>
      <c r="E118" s="66"/>
      <c r="F118" s="59"/>
      <c r="G118" s="66"/>
      <c r="H118" s="59"/>
      <c r="I118" s="59"/>
      <c r="J118" s="59"/>
      <c r="K118" s="59"/>
    </row>
    <row r="119" spans="1:11" s="58" customFormat="1" ht="18.75">
      <c r="A119" s="1"/>
      <c r="C119" s="61"/>
      <c r="D119" s="61"/>
      <c r="E119" s="67"/>
      <c r="F119" s="59"/>
      <c r="G119" s="67"/>
      <c r="H119" s="59"/>
      <c r="I119" s="67"/>
      <c r="J119" s="59"/>
      <c r="K119" s="67"/>
    </row>
    <row r="120" spans="1:11" s="58" customFormat="1" ht="6.75" customHeight="1">
      <c r="A120" s="1"/>
      <c r="C120" s="61"/>
      <c r="D120" s="61"/>
      <c r="E120" s="62"/>
      <c r="F120" s="60"/>
      <c r="G120" s="62"/>
      <c r="H120" s="60"/>
      <c r="I120" s="62"/>
      <c r="J120" s="60"/>
      <c r="K120" s="62"/>
    </row>
    <row r="121" spans="1:11" s="58" customFormat="1" ht="18.75">
      <c r="A121" s="51"/>
      <c r="C121" s="56"/>
      <c r="D121" s="61"/>
      <c r="E121" s="62"/>
      <c r="F121" s="60"/>
      <c r="G121" s="62"/>
      <c r="H121" s="60"/>
      <c r="I121" s="59"/>
      <c r="J121" s="64"/>
      <c r="K121" s="59"/>
    </row>
    <row r="122" spans="1:11" s="58" customFormat="1" ht="18.75">
      <c r="A122" s="63"/>
      <c r="B122" s="60"/>
      <c r="C122" s="56"/>
      <c r="D122" s="56"/>
      <c r="E122" s="57"/>
      <c r="F122" s="60"/>
      <c r="G122" s="57"/>
      <c r="I122" s="57"/>
      <c r="K122" s="8"/>
    </row>
    <row r="123" spans="1:11" s="58" customFormat="1" ht="18.75">
      <c r="A123" s="1"/>
      <c r="B123" s="52"/>
      <c r="C123" s="53"/>
      <c r="D123" s="53"/>
      <c r="E123" s="54"/>
      <c r="F123" s="119"/>
      <c r="G123" s="54"/>
      <c r="H123" s="52"/>
      <c r="I123" s="54"/>
      <c r="J123" s="52"/>
      <c r="K123" s="54"/>
    </row>
    <row r="124" spans="1:11" s="58" customFormat="1" ht="18.75">
      <c r="A124" s="1"/>
      <c r="B124" s="52"/>
      <c r="C124" s="53"/>
      <c r="D124" s="53"/>
      <c r="E124" s="54"/>
      <c r="F124" s="119"/>
      <c r="G124" s="54"/>
      <c r="H124" s="52"/>
      <c r="I124" s="54"/>
      <c r="J124" s="52"/>
      <c r="K124" s="54"/>
    </row>
    <row r="125" spans="1:11" ht="18.75">
      <c r="A125" s="1"/>
      <c r="B125" s="2"/>
      <c r="C125" s="3"/>
      <c r="D125" s="3"/>
      <c r="E125" s="4"/>
      <c r="F125" s="146"/>
      <c r="G125" s="4"/>
      <c r="H125" s="2"/>
      <c r="I125" s="4"/>
      <c r="J125" s="2"/>
      <c r="K125" s="4"/>
    </row>
    <row r="126" spans="1:12" ht="18.75">
      <c r="A126" s="2"/>
      <c r="B126" s="2"/>
      <c r="C126" s="3"/>
      <c r="D126" s="3"/>
      <c r="I126" s="5"/>
      <c r="K126" s="8"/>
      <c r="L126" s="8"/>
    </row>
    <row r="127" spans="1:12" ht="18.75">
      <c r="A127" s="2"/>
      <c r="B127" s="2"/>
      <c r="C127" s="3"/>
      <c r="D127" s="3"/>
      <c r="G127" s="118"/>
      <c r="I127" s="5"/>
      <c r="K127" s="8"/>
      <c r="L127" s="8"/>
    </row>
    <row r="128" spans="1:12" ht="18.75">
      <c r="A128" s="2"/>
      <c r="B128" s="2"/>
      <c r="C128" s="3"/>
      <c r="D128" s="3"/>
      <c r="G128" s="118"/>
      <c r="I128" s="5"/>
      <c r="K128" s="8"/>
      <c r="L128" s="8"/>
    </row>
    <row r="129" spans="5:11" ht="18.75">
      <c r="E129" s="10"/>
      <c r="F129" s="12"/>
      <c r="G129" s="10"/>
      <c r="H129" s="12"/>
      <c r="I129" s="10"/>
      <c r="J129" s="11"/>
      <c r="K129" s="10"/>
    </row>
    <row r="130" spans="3:11" ht="18.75">
      <c r="C130" s="13"/>
      <c r="D130" s="14"/>
      <c r="E130" s="71"/>
      <c r="F130" s="147"/>
      <c r="G130" s="15"/>
      <c r="H130" s="16"/>
      <c r="I130" s="71"/>
      <c r="J130" s="15"/>
      <c r="K130" s="15"/>
    </row>
    <row r="131" spans="1:11" s="58" customFormat="1" ht="18.75">
      <c r="A131" s="1"/>
      <c r="B131" s="55"/>
      <c r="C131" s="56"/>
      <c r="D131" s="56"/>
      <c r="E131" s="68"/>
      <c r="F131" s="60"/>
      <c r="G131" s="68"/>
      <c r="H131" s="60"/>
      <c r="I131" s="68"/>
      <c r="J131" s="60"/>
      <c r="K131" s="68"/>
    </row>
    <row r="132" spans="1:11" ht="18.75">
      <c r="A132" s="51"/>
      <c r="B132" s="58"/>
      <c r="C132" s="56"/>
      <c r="D132" s="56"/>
      <c r="E132" s="59"/>
      <c r="F132" s="59"/>
      <c r="G132" s="59"/>
      <c r="H132" s="59"/>
      <c r="I132" s="59"/>
      <c r="J132" s="59"/>
      <c r="K132" s="59"/>
    </row>
    <row r="133" spans="1:11" ht="18.75">
      <c r="A133" s="51"/>
      <c r="B133" s="58"/>
      <c r="C133" s="56"/>
      <c r="D133" s="56"/>
      <c r="E133" s="59"/>
      <c r="F133" s="59"/>
      <c r="G133" s="59"/>
      <c r="H133" s="59"/>
      <c r="I133" s="59"/>
      <c r="J133" s="59"/>
      <c r="K133" s="59"/>
    </row>
    <row r="134" spans="1:11" s="60" customFormat="1" ht="18.75">
      <c r="A134" s="51"/>
      <c r="B134" s="58"/>
      <c r="C134" s="56"/>
      <c r="D134" s="56"/>
      <c r="E134" s="59"/>
      <c r="F134" s="59"/>
      <c r="G134" s="59"/>
      <c r="H134" s="59"/>
      <c r="I134" s="59"/>
      <c r="J134" s="59"/>
      <c r="K134" s="59"/>
    </row>
    <row r="135" spans="1:11" ht="18.75">
      <c r="A135" s="51"/>
      <c r="B135" s="58"/>
      <c r="C135" s="56"/>
      <c r="D135" s="56"/>
      <c r="E135" s="59"/>
      <c r="F135" s="59"/>
      <c r="G135" s="59"/>
      <c r="H135" s="59"/>
      <c r="I135" s="59"/>
      <c r="J135" s="59"/>
      <c r="K135" s="59"/>
    </row>
    <row r="136" spans="1:11" s="60" customFormat="1" ht="18.75">
      <c r="A136" s="51"/>
      <c r="B136" s="58"/>
      <c r="C136" s="56"/>
      <c r="D136" s="56"/>
      <c r="E136" s="59"/>
      <c r="F136" s="59"/>
      <c r="G136" s="59"/>
      <c r="H136" s="59"/>
      <c r="I136" s="59"/>
      <c r="J136" s="59"/>
      <c r="K136" s="59"/>
    </row>
    <row r="137" spans="1:11" ht="18.75">
      <c r="A137" s="51"/>
      <c r="B137" s="58"/>
      <c r="C137" s="56"/>
      <c r="D137" s="56"/>
      <c r="E137" s="59"/>
      <c r="F137" s="59"/>
      <c r="G137" s="59"/>
      <c r="H137" s="59"/>
      <c r="I137" s="59"/>
      <c r="J137" s="59"/>
      <c r="K137" s="59"/>
    </row>
    <row r="138" spans="1:11" s="60" customFormat="1" ht="18.75">
      <c r="A138" s="51"/>
      <c r="B138" s="58"/>
      <c r="C138" s="56"/>
      <c r="D138" s="56"/>
      <c r="E138" s="59"/>
      <c r="F138" s="59"/>
      <c r="G138" s="59"/>
      <c r="H138" s="59"/>
      <c r="I138" s="59"/>
      <c r="J138" s="59"/>
      <c r="K138" s="59"/>
    </row>
    <row r="139" spans="1:11" s="60" customFormat="1" ht="18.75">
      <c r="A139" s="51"/>
      <c r="B139" s="58"/>
      <c r="C139" s="56"/>
      <c r="D139" s="56"/>
      <c r="E139" s="59"/>
      <c r="F139" s="59"/>
      <c r="G139" s="59"/>
      <c r="H139" s="59"/>
      <c r="I139" s="59"/>
      <c r="J139" s="59"/>
      <c r="K139" s="59"/>
    </row>
    <row r="140" spans="1:11" s="60" customFormat="1" ht="18.75">
      <c r="A140" s="51"/>
      <c r="B140" s="58"/>
      <c r="C140" s="56"/>
      <c r="D140" s="56"/>
      <c r="E140" s="59"/>
      <c r="F140" s="59"/>
      <c r="G140" s="59"/>
      <c r="H140" s="59"/>
      <c r="I140" s="59"/>
      <c r="J140" s="59"/>
      <c r="K140" s="59"/>
    </row>
    <row r="141" spans="1:11" s="58" customFormat="1" ht="18.75">
      <c r="A141" s="51"/>
      <c r="B141" s="55"/>
      <c r="C141" s="56"/>
      <c r="D141" s="56"/>
      <c r="E141" s="68"/>
      <c r="F141" s="60"/>
      <c r="G141" s="68"/>
      <c r="H141" s="60"/>
      <c r="I141" s="59"/>
      <c r="J141" s="60"/>
      <c r="K141" s="59"/>
    </row>
    <row r="142" spans="1:11" s="60" customFormat="1" ht="18.75">
      <c r="A142" s="51"/>
      <c r="B142" s="58"/>
      <c r="C142" s="56"/>
      <c r="D142" s="56"/>
      <c r="E142" s="59"/>
      <c r="F142" s="59"/>
      <c r="G142" s="59"/>
      <c r="H142" s="59"/>
      <c r="I142" s="59"/>
      <c r="J142" s="59"/>
      <c r="K142" s="59"/>
    </row>
    <row r="143" spans="1:11" s="60" customFormat="1" ht="18.75">
      <c r="A143" s="51"/>
      <c r="B143" s="58"/>
      <c r="C143" s="56"/>
      <c r="D143" s="56"/>
      <c r="E143" s="59"/>
      <c r="F143" s="59"/>
      <c r="G143" s="59"/>
      <c r="H143" s="59"/>
      <c r="I143" s="59"/>
      <c r="J143" s="59"/>
      <c r="K143" s="59"/>
    </row>
    <row r="144" spans="1:11" ht="18.75">
      <c r="A144" s="51"/>
      <c r="B144" s="58"/>
      <c r="C144" s="56"/>
      <c r="D144" s="56"/>
      <c r="E144" s="59"/>
      <c r="F144" s="59"/>
      <c r="G144" s="59"/>
      <c r="H144" s="59"/>
      <c r="I144" s="59"/>
      <c r="J144" s="59"/>
      <c r="K144" s="59"/>
    </row>
    <row r="145" spans="1:11" s="58" customFormat="1" ht="18.75">
      <c r="A145" s="1"/>
      <c r="C145" s="56"/>
      <c r="D145" s="56"/>
      <c r="E145" s="67"/>
      <c r="F145" s="59"/>
      <c r="G145" s="67"/>
      <c r="H145" s="59"/>
      <c r="I145" s="67"/>
      <c r="J145" s="59"/>
      <c r="K145" s="67"/>
    </row>
    <row r="146" spans="1:11" s="58" customFormat="1" ht="18.75">
      <c r="A146" s="1"/>
      <c r="B146" s="55"/>
      <c r="C146" s="69"/>
      <c r="D146" s="69"/>
      <c r="E146" s="8"/>
      <c r="F146" s="59"/>
      <c r="G146" s="8"/>
      <c r="H146" s="59"/>
      <c r="I146" s="8"/>
      <c r="J146" s="59"/>
      <c r="K146" s="8"/>
    </row>
    <row r="147" spans="1:11" s="58" customFormat="1" ht="18.75">
      <c r="A147" s="51"/>
      <c r="C147" s="56"/>
      <c r="D147" s="56"/>
      <c r="E147" s="59"/>
      <c r="F147" s="59"/>
      <c r="G147" s="59"/>
      <c r="H147" s="8"/>
      <c r="I147" s="59"/>
      <c r="J147" s="8"/>
      <c r="K147" s="59"/>
    </row>
    <row r="148" spans="1:11" s="58" customFormat="1" ht="18.75">
      <c r="A148" s="51"/>
      <c r="C148" s="56"/>
      <c r="D148" s="56"/>
      <c r="E148" s="59"/>
      <c r="F148" s="59"/>
      <c r="G148" s="59"/>
      <c r="H148" s="59"/>
      <c r="I148" s="59"/>
      <c r="J148" s="59"/>
      <c r="K148" s="59"/>
    </row>
    <row r="149" spans="1:11" s="58" customFormat="1" ht="18.75">
      <c r="A149" s="51"/>
      <c r="C149" s="56"/>
      <c r="D149" s="56"/>
      <c r="E149" s="59"/>
      <c r="F149" s="59"/>
      <c r="G149" s="59"/>
      <c r="H149" s="59"/>
      <c r="I149" s="59"/>
      <c r="J149" s="59"/>
      <c r="K149" s="59"/>
    </row>
    <row r="150" spans="1:19" s="5" customFormat="1" ht="18.75">
      <c r="A150" s="1"/>
      <c r="B150" s="58"/>
      <c r="C150" s="56"/>
      <c r="D150" s="56"/>
      <c r="E150" s="67"/>
      <c r="F150" s="59"/>
      <c r="G150" s="67"/>
      <c r="H150" s="59"/>
      <c r="I150" s="67"/>
      <c r="J150" s="59"/>
      <c r="K150" s="67"/>
      <c r="M150" s="6"/>
      <c r="N150" s="6"/>
      <c r="O150" s="6"/>
      <c r="P150" s="6"/>
      <c r="Q150" s="6"/>
      <c r="R150" s="6"/>
      <c r="S150" s="6"/>
    </row>
    <row r="151" spans="1:19" s="5" customFormat="1" ht="18.75">
      <c r="A151" s="1"/>
      <c r="B151" s="58"/>
      <c r="C151" s="56"/>
      <c r="D151" s="56"/>
      <c r="E151" s="59"/>
      <c r="F151" s="59"/>
      <c r="G151" s="59"/>
      <c r="H151" s="59"/>
      <c r="I151" s="59"/>
      <c r="J151" s="59"/>
      <c r="K151" s="59"/>
      <c r="M151" s="6"/>
      <c r="N151" s="6"/>
      <c r="O151" s="6"/>
      <c r="P151" s="6"/>
      <c r="Q151" s="6"/>
      <c r="R151" s="6"/>
      <c r="S151" s="6"/>
    </row>
    <row r="152" spans="1:19" s="5" customFormat="1" ht="18.75">
      <c r="A152" s="51"/>
      <c r="B152" s="58"/>
      <c r="C152" s="56"/>
      <c r="D152" s="56"/>
      <c r="E152" s="59"/>
      <c r="F152" s="59"/>
      <c r="G152" s="59"/>
      <c r="H152" s="59"/>
      <c r="I152" s="59"/>
      <c r="J152" s="59"/>
      <c r="K152" s="59"/>
      <c r="M152" s="6"/>
      <c r="N152" s="6"/>
      <c r="O152" s="6"/>
      <c r="P152" s="6"/>
      <c r="Q152" s="6"/>
      <c r="R152" s="6"/>
      <c r="S152" s="6"/>
    </row>
    <row r="153" spans="1:19" s="5" customFormat="1" ht="19.5" thickBot="1">
      <c r="A153" s="1"/>
      <c r="B153" s="58"/>
      <c r="C153" s="56"/>
      <c r="D153" s="56"/>
      <c r="E153" s="70"/>
      <c r="F153" s="59"/>
      <c r="G153" s="70"/>
      <c r="H153" s="59"/>
      <c r="I153" s="70"/>
      <c r="J153" s="59"/>
      <c r="K153" s="70"/>
      <c r="M153" s="6"/>
      <c r="N153" s="6"/>
      <c r="O153" s="6"/>
      <c r="P153" s="6"/>
      <c r="Q153" s="6"/>
      <c r="R153" s="6"/>
      <c r="S153" s="6"/>
    </row>
    <row r="154" spans="1:19" s="5" customFormat="1" ht="19.5" thickTop="1">
      <c r="A154" s="51"/>
      <c r="B154" s="58"/>
      <c r="C154" s="56"/>
      <c r="D154" s="56"/>
      <c r="E154" s="8"/>
      <c r="F154" s="59"/>
      <c r="G154" s="8"/>
      <c r="H154" s="8"/>
      <c r="I154" s="8"/>
      <c r="J154" s="8"/>
      <c r="K154" s="8"/>
      <c r="M154" s="6"/>
      <c r="N154" s="6"/>
      <c r="O154" s="6"/>
      <c r="P154" s="6"/>
      <c r="Q154" s="6"/>
      <c r="R154" s="6"/>
      <c r="S154" s="6"/>
    </row>
    <row r="155" spans="1:19" s="5" customFormat="1" ht="18.75">
      <c r="A155" s="1"/>
      <c r="B155" s="58"/>
      <c r="C155" s="56"/>
      <c r="D155" s="56"/>
      <c r="E155" s="8"/>
      <c r="F155" s="59"/>
      <c r="G155" s="8"/>
      <c r="H155" s="8"/>
      <c r="I155" s="8"/>
      <c r="J155" s="8"/>
      <c r="K155" s="8"/>
      <c r="M155" s="6"/>
      <c r="N155" s="6"/>
      <c r="O155" s="6"/>
      <c r="P155" s="6"/>
      <c r="Q155" s="6"/>
      <c r="R155" s="6"/>
      <c r="S155" s="6"/>
    </row>
    <row r="156" spans="1:19" s="5" customFormat="1" ht="18.75">
      <c r="A156" s="51"/>
      <c r="B156" s="58"/>
      <c r="C156" s="56"/>
      <c r="D156" s="56"/>
      <c r="E156" s="8"/>
      <c r="F156" s="59"/>
      <c r="G156" s="8"/>
      <c r="H156" s="8"/>
      <c r="I156" s="8"/>
      <c r="J156" s="8"/>
      <c r="K156" s="8"/>
      <c r="M156" s="6"/>
      <c r="N156" s="6"/>
      <c r="O156" s="6"/>
      <c r="P156" s="6"/>
      <c r="Q156" s="6"/>
      <c r="R156" s="6"/>
      <c r="S156" s="6"/>
    </row>
    <row r="157" spans="1:19" s="5" customFormat="1" ht="18.75">
      <c r="A157" s="51"/>
      <c r="B157" s="58"/>
      <c r="C157" s="56"/>
      <c r="D157" s="56"/>
      <c r="E157" s="8"/>
      <c r="F157" s="59"/>
      <c r="G157" s="8"/>
      <c r="H157" s="59"/>
      <c r="I157" s="59"/>
      <c r="J157" s="8"/>
      <c r="K157" s="59"/>
      <c r="M157" s="6"/>
      <c r="N157" s="6"/>
      <c r="O157" s="6"/>
      <c r="P157" s="6"/>
      <c r="Q157" s="6"/>
      <c r="R157" s="6"/>
      <c r="S157" s="6"/>
    </row>
    <row r="158" spans="1:19" s="5" customFormat="1" ht="18.75">
      <c r="A158" s="51"/>
      <c r="B158" s="58"/>
      <c r="C158" s="56"/>
      <c r="D158" s="56"/>
      <c r="E158" s="8"/>
      <c r="F158" s="59"/>
      <c r="G158" s="8"/>
      <c r="H158" s="59"/>
      <c r="I158" s="59"/>
      <c r="J158" s="8"/>
      <c r="K158" s="59"/>
      <c r="M158" s="6"/>
      <c r="N158" s="6"/>
      <c r="O158" s="6"/>
      <c r="P158" s="6"/>
      <c r="Q158" s="6"/>
      <c r="R158" s="6"/>
      <c r="S158" s="6"/>
    </row>
    <row r="159" spans="1:11" s="58" customFormat="1" ht="18.75">
      <c r="A159" s="51"/>
      <c r="C159" s="56"/>
      <c r="D159" s="56"/>
      <c r="E159" s="57"/>
      <c r="F159" s="60"/>
      <c r="G159" s="57"/>
      <c r="I159" s="8"/>
      <c r="K159" s="8"/>
    </row>
    <row r="160" spans="1:11" s="58" customFormat="1" ht="18.75">
      <c r="A160" s="51"/>
      <c r="C160" s="56"/>
      <c r="D160" s="56"/>
      <c r="E160" s="57"/>
      <c r="F160" s="60"/>
      <c r="G160" s="57"/>
      <c r="I160" s="8"/>
      <c r="K16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showGridLines="0" view="pageBreakPreview" zoomScale="85" zoomScaleNormal="85" zoomScaleSheetLayoutView="85" workbookViewId="0" topLeftCell="A28">
      <selection activeCell="I31" sqref="I31"/>
    </sheetView>
  </sheetViews>
  <sheetFormatPr defaultColWidth="9.00390625" defaultRowHeight="18.75" customHeight="1"/>
  <cols>
    <col min="1" max="1" width="25.75390625" style="77" customWidth="1"/>
    <col min="2" max="2" width="0.6171875" style="78" customWidth="1"/>
    <col min="3" max="3" width="7.625" style="77" customWidth="1"/>
    <col min="4" max="4" width="0.6171875" style="78" customWidth="1"/>
    <col min="5" max="5" width="12.75390625" style="77" customWidth="1"/>
    <col min="6" max="6" width="0.6171875" style="78" customWidth="1"/>
    <col min="7" max="7" width="12.75390625" style="78" customWidth="1"/>
    <col min="8" max="8" width="0.6171875" style="78" customWidth="1"/>
    <col min="9" max="9" width="12.75390625" style="77" customWidth="1"/>
    <col min="10" max="10" width="0.6171875" style="78" customWidth="1"/>
    <col min="11" max="11" width="12.75390625" style="77" customWidth="1"/>
    <col min="12" max="12" width="0.6171875" style="77" customWidth="1"/>
    <col min="13" max="13" width="12.75390625" style="77" customWidth="1"/>
    <col min="14" max="14" width="0.6171875" style="77" customWidth="1"/>
    <col min="15" max="15" width="12.75390625" style="77" customWidth="1"/>
    <col min="16" max="16" width="0.6171875" style="78" customWidth="1"/>
    <col min="17" max="17" width="12.75390625" style="77" customWidth="1"/>
    <col min="18" max="18" width="0.875" style="78" customWidth="1"/>
    <col min="19" max="19" width="12.75390625" style="78" customWidth="1"/>
    <col min="20" max="20" width="0.6171875" style="78" customWidth="1"/>
    <col min="21" max="21" width="12.75390625" style="78" customWidth="1"/>
    <col min="22" max="22" width="0.6171875" style="78" customWidth="1"/>
    <col min="23" max="23" width="12.75390625" style="78" customWidth="1"/>
    <col min="24" max="24" width="0.6171875" style="78" customWidth="1"/>
    <col min="25" max="25" width="12.75390625" style="77" customWidth="1"/>
    <col min="26" max="26" width="0.6171875" style="78" customWidth="1"/>
    <col min="27" max="27" width="12.75390625" style="78" customWidth="1"/>
    <col min="28" max="28" width="0.6171875" style="78" customWidth="1"/>
    <col min="29" max="29" width="12.75390625" style="77" customWidth="1"/>
    <col min="30" max="30" width="0.6171875" style="77" customWidth="1"/>
    <col min="31" max="31" width="12.75390625" style="77" customWidth="1"/>
    <col min="32" max="32" width="1.37890625" style="77" customWidth="1"/>
    <col min="33" max="33" width="13.75390625" style="77" customWidth="1"/>
    <col min="34" max="34" width="1.37890625" style="77" customWidth="1"/>
    <col min="35" max="35" width="13.75390625" style="77" customWidth="1"/>
    <col min="36" max="16384" width="9.125" style="77" customWidth="1"/>
  </cols>
  <sheetData>
    <row r="1" spans="1:31" ht="18.75" customHeight="1">
      <c r="A1" s="76" t="s">
        <v>109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18.75" customHeight="1">
      <c r="A2" s="76" t="s">
        <v>117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1:31" ht="18.75" customHeight="1">
      <c r="A3" s="76" t="s">
        <v>254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2:31" ht="18.75" customHeight="1">
      <c r="B4" s="77"/>
      <c r="G4" s="77"/>
      <c r="I4" s="78"/>
      <c r="N4" s="78"/>
      <c r="AE4" s="79" t="s">
        <v>252</v>
      </c>
    </row>
    <row r="5" spans="2:31" ht="18.75" customHeight="1">
      <c r="B5" s="77"/>
      <c r="C5" s="78"/>
      <c r="E5" s="185" t="s">
        <v>0</v>
      </c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</row>
    <row r="6" spans="2:31" ht="18.75" customHeight="1">
      <c r="B6" s="77"/>
      <c r="E6" s="186" t="s">
        <v>95</v>
      </c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81"/>
      <c r="AC6" s="81"/>
      <c r="AD6" s="81"/>
      <c r="AE6" s="81"/>
    </row>
    <row r="7" spans="2:31" ht="18.75" customHeight="1">
      <c r="B7" s="77"/>
      <c r="C7" s="78"/>
      <c r="E7" s="78"/>
      <c r="I7" s="78"/>
      <c r="N7" s="81"/>
      <c r="P7" s="131"/>
      <c r="Q7" s="186" t="s">
        <v>66</v>
      </c>
      <c r="R7" s="186"/>
      <c r="S7" s="186"/>
      <c r="T7" s="186"/>
      <c r="U7" s="186"/>
      <c r="V7" s="186"/>
      <c r="W7" s="186"/>
      <c r="X7" s="186"/>
      <c r="Y7" s="186"/>
      <c r="AB7" s="81"/>
      <c r="AC7" s="81"/>
      <c r="AD7" s="81"/>
      <c r="AE7" s="81"/>
    </row>
    <row r="8" spans="2:29" ht="18.75" customHeight="1">
      <c r="B8" s="77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186" t="s">
        <v>83</v>
      </c>
      <c r="R8" s="186"/>
      <c r="S8" s="186"/>
      <c r="T8" s="186"/>
      <c r="U8" s="186"/>
      <c r="V8" s="186"/>
      <c r="W8" s="186"/>
      <c r="X8" s="81"/>
      <c r="Y8" s="81"/>
      <c r="Z8" s="81"/>
      <c r="AA8" s="81"/>
      <c r="AB8" s="81"/>
      <c r="AC8" s="81"/>
    </row>
    <row r="9" spans="2:29" ht="18.75" customHeight="1">
      <c r="B9" s="77"/>
      <c r="C9" s="81"/>
      <c r="D9" s="81"/>
      <c r="E9" s="81"/>
      <c r="F9" s="81"/>
      <c r="G9" s="81"/>
      <c r="H9" s="81"/>
      <c r="J9" s="82"/>
      <c r="K9" s="185" t="s">
        <v>27</v>
      </c>
      <c r="L9" s="185"/>
      <c r="M9" s="185"/>
      <c r="N9" s="185"/>
      <c r="O9" s="185"/>
      <c r="P9" s="81"/>
      <c r="Q9" s="129" t="s">
        <v>142</v>
      </c>
      <c r="R9" s="130"/>
      <c r="S9" s="129" t="s">
        <v>116</v>
      </c>
      <c r="T9" s="81"/>
      <c r="U9" s="81"/>
      <c r="V9" s="81"/>
      <c r="W9" s="129" t="s">
        <v>294</v>
      </c>
      <c r="X9" s="81"/>
      <c r="Y9" s="82" t="s">
        <v>19</v>
      </c>
      <c r="Z9" s="81"/>
      <c r="AA9" s="81"/>
      <c r="AB9" s="81"/>
      <c r="AC9" s="82" t="s">
        <v>72</v>
      </c>
    </row>
    <row r="10" spans="5:31" s="82" customFormat="1" ht="18.75" customHeight="1">
      <c r="E10" s="81" t="s">
        <v>37</v>
      </c>
      <c r="F10" s="81"/>
      <c r="H10" s="81"/>
      <c r="I10" s="82" t="s">
        <v>142</v>
      </c>
      <c r="K10" s="186" t="s">
        <v>145</v>
      </c>
      <c r="L10" s="186"/>
      <c r="M10" s="186"/>
      <c r="P10" s="81"/>
      <c r="Q10" s="129" t="s">
        <v>115</v>
      </c>
      <c r="R10" s="129"/>
      <c r="S10" s="129" t="s">
        <v>184</v>
      </c>
      <c r="T10" s="81"/>
      <c r="U10" s="81" t="s">
        <v>114</v>
      </c>
      <c r="V10" s="81"/>
      <c r="W10" s="129" t="s">
        <v>295</v>
      </c>
      <c r="X10" s="81"/>
      <c r="Y10" s="81" t="s">
        <v>97</v>
      </c>
      <c r="Z10" s="81"/>
      <c r="AA10" s="82" t="s">
        <v>51</v>
      </c>
      <c r="AB10" s="81"/>
      <c r="AC10" s="82" t="s">
        <v>73</v>
      </c>
      <c r="AD10" s="81"/>
      <c r="AE10" s="83"/>
    </row>
    <row r="11" spans="5:31" s="82" customFormat="1" ht="18.75" customHeight="1">
      <c r="E11" s="81" t="s">
        <v>96</v>
      </c>
      <c r="F11" s="81"/>
      <c r="G11" s="82" t="s">
        <v>22</v>
      </c>
      <c r="H11" s="81"/>
      <c r="I11" s="82" t="s">
        <v>143</v>
      </c>
      <c r="J11" s="81"/>
      <c r="K11" s="81" t="s">
        <v>62</v>
      </c>
      <c r="L11" s="81"/>
      <c r="M11" s="81" t="s">
        <v>62</v>
      </c>
      <c r="N11" s="81"/>
      <c r="O11" s="81"/>
      <c r="P11" s="81"/>
      <c r="Q11" s="129" t="s">
        <v>182</v>
      </c>
      <c r="R11" s="129"/>
      <c r="S11" s="129" t="s">
        <v>186</v>
      </c>
      <c r="T11" s="81"/>
      <c r="U11" s="81" t="s">
        <v>113</v>
      </c>
      <c r="V11" s="81"/>
      <c r="W11" s="129" t="s">
        <v>9</v>
      </c>
      <c r="X11" s="81"/>
      <c r="Y11" s="81" t="s">
        <v>98</v>
      </c>
      <c r="Z11" s="81"/>
      <c r="AA11" s="82" t="s">
        <v>52</v>
      </c>
      <c r="AB11" s="81"/>
      <c r="AC11" s="82" t="s">
        <v>74</v>
      </c>
      <c r="AD11" s="81"/>
      <c r="AE11" s="82" t="s">
        <v>51</v>
      </c>
    </row>
    <row r="12" spans="5:31" s="82" customFormat="1" ht="18.75" customHeight="1">
      <c r="E12" s="80" t="s">
        <v>85</v>
      </c>
      <c r="F12" s="81"/>
      <c r="G12" s="80" t="s">
        <v>59</v>
      </c>
      <c r="H12" s="81"/>
      <c r="I12" s="80" t="s">
        <v>112</v>
      </c>
      <c r="J12" s="81"/>
      <c r="K12" s="80" t="s">
        <v>84</v>
      </c>
      <c r="L12" s="81"/>
      <c r="M12" s="80" t="s">
        <v>144</v>
      </c>
      <c r="N12" s="81"/>
      <c r="O12" s="80" t="s">
        <v>20</v>
      </c>
      <c r="P12" s="81"/>
      <c r="Q12" s="128" t="s">
        <v>183</v>
      </c>
      <c r="R12" s="128"/>
      <c r="S12" s="128" t="s">
        <v>185</v>
      </c>
      <c r="T12" s="81"/>
      <c r="U12" s="80" t="s">
        <v>111</v>
      </c>
      <c r="V12" s="81"/>
      <c r="W12" s="128" t="s">
        <v>112</v>
      </c>
      <c r="X12" s="81"/>
      <c r="Y12" s="80" t="s">
        <v>52</v>
      </c>
      <c r="Z12" s="81"/>
      <c r="AA12" s="80" t="s">
        <v>64</v>
      </c>
      <c r="AB12" s="81"/>
      <c r="AC12" s="80" t="s">
        <v>21</v>
      </c>
      <c r="AD12" s="81"/>
      <c r="AE12" s="80" t="s">
        <v>52</v>
      </c>
    </row>
    <row r="13" spans="1:31" s="82" customFormat="1" ht="18.75" customHeight="1">
      <c r="A13" s="76" t="s">
        <v>150</v>
      </c>
      <c r="E13" s="85">
        <v>494034300</v>
      </c>
      <c r="F13" s="85"/>
      <c r="G13" s="85">
        <v>1041357580</v>
      </c>
      <c r="H13" s="85"/>
      <c r="I13" s="85">
        <v>6151889</v>
      </c>
      <c r="J13" s="85"/>
      <c r="K13" s="85">
        <v>80000000</v>
      </c>
      <c r="L13" s="85"/>
      <c r="M13" s="85">
        <v>280000000</v>
      </c>
      <c r="N13" s="85"/>
      <c r="O13" s="85">
        <v>16794271391</v>
      </c>
      <c r="P13" s="85"/>
      <c r="Q13" s="85">
        <v>3765895639</v>
      </c>
      <c r="R13" s="85"/>
      <c r="S13" s="85">
        <v>6509623</v>
      </c>
      <c r="T13" s="85"/>
      <c r="U13" s="85">
        <v>0</v>
      </c>
      <c r="V13" s="85"/>
      <c r="W13" s="85">
        <v>20068166</v>
      </c>
      <c r="X13" s="85"/>
      <c r="Y13" s="85">
        <f>SUM(Q13:W13)</f>
        <v>3792473428</v>
      </c>
      <c r="Z13" s="85"/>
      <c r="AA13" s="85">
        <f>SUM(E13:W13)</f>
        <v>22488288588</v>
      </c>
      <c r="AB13" s="85"/>
      <c r="AC13" s="85">
        <v>0</v>
      </c>
      <c r="AD13" s="85"/>
      <c r="AE13" s="84">
        <f>SUM(AA13:AC13)</f>
        <v>22488288588</v>
      </c>
    </row>
    <row r="14" spans="1:31" s="89" customFormat="1" ht="18.75" customHeight="1">
      <c r="A14" s="88" t="s">
        <v>260</v>
      </c>
      <c r="E14" s="85">
        <v>0</v>
      </c>
      <c r="F14" s="84"/>
      <c r="G14" s="85">
        <v>0</v>
      </c>
      <c r="H14" s="84"/>
      <c r="I14" s="85">
        <v>0</v>
      </c>
      <c r="J14" s="85"/>
      <c r="K14" s="85">
        <v>0</v>
      </c>
      <c r="L14" s="85"/>
      <c r="M14" s="85">
        <v>0</v>
      </c>
      <c r="N14" s="84"/>
      <c r="O14" s="85">
        <f>'PL&amp;CF'!G70</f>
        <v>3498990911</v>
      </c>
      <c r="P14" s="84"/>
      <c r="Q14" s="85">
        <v>0</v>
      </c>
      <c r="R14" s="84"/>
      <c r="S14" s="85">
        <v>0</v>
      </c>
      <c r="T14" s="84"/>
      <c r="U14" s="85">
        <v>0</v>
      </c>
      <c r="V14" s="84"/>
      <c r="W14" s="85">
        <v>0</v>
      </c>
      <c r="X14" s="84"/>
      <c r="Y14" s="85">
        <f>SUM(Q14:X14)</f>
        <v>0</v>
      </c>
      <c r="Z14" s="85"/>
      <c r="AA14" s="85">
        <f>SUM(E14:W14)</f>
        <v>3498990911</v>
      </c>
      <c r="AB14" s="85"/>
      <c r="AC14" s="84">
        <f>'PL&amp;CF'!G71</f>
        <v>5575351</v>
      </c>
      <c r="AD14" s="85"/>
      <c r="AE14" s="84">
        <f>SUM(AA14:AC14)</f>
        <v>3504566262</v>
      </c>
    </row>
    <row r="15" spans="1:31" s="89" customFormat="1" ht="18.75" customHeight="1">
      <c r="A15" s="88" t="s">
        <v>261</v>
      </c>
      <c r="E15" s="86">
        <v>0</v>
      </c>
      <c r="F15" s="84"/>
      <c r="G15" s="86">
        <v>0</v>
      </c>
      <c r="H15" s="84"/>
      <c r="I15" s="86">
        <v>0</v>
      </c>
      <c r="J15" s="85"/>
      <c r="K15" s="86">
        <v>0</v>
      </c>
      <c r="L15" s="85"/>
      <c r="M15" s="86">
        <v>0</v>
      </c>
      <c r="N15" s="84"/>
      <c r="O15" s="86">
        <v>-30708293</v>
      </c>
      <c r="P15" s="84"/>
      <c r="Q15" s="86">
        <v>-1196669678</v>
      </c>
      <c r="R15" s="84"/>
      <c r="S15" s="86">
        <f>'PL&amp;CF'!G50</f>
        <v>-4450828</v>
      </c>
      <c r="T15" s="84"/>
      <c r="U15" s="86">
        <v>0</v>
      </c>
      <c r="V15" s="84"/>
      <c r="W15" s="86">
        <f>'PL&amp;CF'!G55</f>
        <v>-51367</v>
      </c>
      <c r="X15" s="84"/>
      <c r="Y15" s="86">
        <f>SUM(Q15:X15)</f>
        <v>-1201171873</v>
      </c>
      <c r="Z15" s="85"/>
      <c r="AA15" s="86">
        <f>SUM(E15:W15)</f>
        <v>-1231880166</v>
      </c>
      <c r="AB15" s="85"/>
      <c r="AC15" s="86">
        <v>4690021</v>
      </c>
      <c r="AD15" s="85"/>
      <c r="AE15" s="87">
        <f>SUM(AA15:AC15)</f>
        <v>-1227190145</v>
      </c>
    </row>
    <row r="16" spans="1:31" s="89" customFormat="1" ht="18.75" customHeight="1">
      <c r="A16" s="88" t="s">
        <v>262</v>
      </c>
      <c r="E16" s="90">
        <f>SUM(E14:E15)</f>
        <v>0</v>
      </c>
      <c r="F16" s="91"/>
      <c r="G16" s="90">
        <f>SUM(G14:G15)</f>
        <v>0</v>
      </c>
      <c r="H16" s="90"/>
      <c r="I16" s="90">
        <f>SUM(I14:I15)</f>
        <v>0</v>
      </c>
      <c r="J16" s="90"/>
      <c r="K16" s="90">
        <f>SUM(K14:K15)</f>
        <v>0</v>
      </c>
      <c r="L16" s="90"/>
      <c r="M16" s="90">
        <f>SUM(M14:M15)</f>
        <v>0</v>
      </c>
      <c r="N16" s="90"/>
      <c r="O16" s="90">
        <f>SUM(O14:O15)</f>
        <v>3468282618</v>
      </c>
      <c r="P16" s="90"/>
      <c r="Q16" s="90">
        <f>SUM(Q14:Q15)</f>
        <v>-1196669678</v>
      </c>
      <c r="R16" s="90"/>
      <c r="S16" s="90">
        <f>SUM(S14:S15)</f>
        <v>-4450828</v>
      </c>
      <c r="T16" s="90"/>
      <c r="U16" s="90">
        <f>SUM(U14:U15)</f>
        <v>0</v>
      </c>
      <c r="V16" s="90"/>
      <c r="W16" s="90">
        <f>SUM(W14:W15)</f>
        <v>-51367</v>
      </c>
      <c r="X16" s="90"/>
      <c r="Y16" s="90">
        <f>SUM(Y14:Y15)</f>
        <v>-1201171873</v>
      </c>
      <c r="Z16" s="84"/>
      <c r="AA16" s="90">
        <f>SUM(AA14:AA15)</f>
        <v>2267110745</v>
      </c>
      <c r="AB16" s="91"/>
      <c r="AC16" s="90">
        <f>SUM(AC14:AC15)</f>
        <v>10265372</v>
      </c>
      <c r="AD16" s="91"/>
      <c r="AE16" s="90">
        <f>SUM(AE14:AE15)</f>
        <v>2277376117</v>
      </c>
    </row>
    <row r="17" spans="1:31" s="89" customFormat="1" ht="18.75" customHeight="1">
      <c r="A17" s="88" t="s">
        <v>273</v>
      </c>
      <c r="E17" s="85">
        <v>0</v>
      </c>
      <c r="F17" s="84"/>
      <c r="G17" s="85">
        <v>0</v>
      </c>
      <c r="H17" s="84"/>
      <c r="I17" s="85">
        <v>0</v>
      </c>
      <c r="J17" s="85"/>
      <c r="K17" s="85">
        <v>0</v>
      </c>
      <c r="L17" s="85"/>
      <c r="M17" s="85">
        <v>0</v>
      </c>
      <c r="N17" s="84"/>
      <c r="O17" s="85">
        <v>-222315435</v>
      </c>
      <c r="P17" s="84"/>
      <c r="Q17" s="85">
        <v>0</v>
      </c>
      <c r="R17" s="84"/>
      <c r="S17" s="85">
        <v>0</v>
      </c>
      <c r="T17" s="84"/>
      <c r="U17" s="85">
        <v>0</v>
      </c>
      <c r="V17" s="84"/>
      <c r="W17" s="85">
        <v>0</v>
      </c>
      <c r="X17" s="84"/>
      <c r="Y17" s="85">
        <f>SUM(Q17:X17)</f>
        <v>0</v>
      </c>
      <c r="Z17" s="85"/>
      <c r="AA17" s="85">
        <f>SUM(E17:W17)</f>
        <v>-222315435</v>
      </c>
      <c r="AB17" s="85"/>
      <c r="AC17" s="84">
        <v>0</v>
      </c>
      <c r="AD17" s="85"/>
      <c r="AE17" s="84">
        <f>SUM(AA17:AC17)</f>
        <v>-222315435</v>
      </c>
    </row>
    <row r="18" spans="1:31" s="89" customFormat="1" ht="18.75" customHeight="1">
      <c r="A18" s="88" t="s">
        <v>213</v>
      </c>
      <c r="E18" s="85"/>
      <c r="F18" s="84"/>
      <c r="G18" s="85"/>
      <c r="H18" s="84"/>
      <c r="I18" s="85"/>
      <c r="J18" s="85"/>
      <c r="K18" s="85"/>
      <c r="L18" s="85"/>
      <c r="M18" s="85"/>
      <c r="N18" s="84"/>
      <c r="O18" s="85"/>
      <c r="P18" s="84"/>
      <c r="Q18" s="85"/>
      <c r="R18" s="84"/>
      <c r="S18" s="85"/>
      <c r="T18" s="84"/>
      <c r="U18" s="85"/>
      <c r="V18" s="84"/>
      <c r="W18" s="85"/>
      <c r="X18" s="84"/>
      <c r="Y18" s="85"/>
      <c r="Z18" s="85"/>
      <c r="AA18" s="85"/>
      <c r="AB18" s="85"/>
      <c r="AC18" s="84"/>
      <c r="AD18" s="85"/>
      <c r="AE18" s="84"/>
    </row>
    <row r="19" spans="1:31" s="89" customFormat="1" ht="18.75" customHeight="1">
      <c r="A19" s="89" t="s">
        <v>229</v>
      </c>
      <c r="E19" s="85">
        <v>0</v>
      </c>
      <c r="F19" s="84"/>
      <c r="G19" s="85">
        <v>0</v>
      </c>
      <c r="H19" s="84"/>
      <c r="I19" s="85">
        <v>0</v>
      </c>
      <c r="J19" s="85"/>
      <c r="K19" s="85">
        <v>0</v>
      </c>
      <c r="L19" s="85"/>
      <c r="M19" s="85">
        <v>0</v>
      </c>
      <c r="N19" s="84"/>
      <c r="O19" s="85">
        <v>0</v>
      </c>
      <c r="P19" s="84"/>
      <c r="Q19" s="85">
        <v>0</v>
      </c>
      <c r="R19" s="84"/>
      <c r="S19" s="85">
        <v>0</v>
      </c>
      <c r="T19" s="84"/>
      <c r="U19" s="85">
        <v>0</v>
      </c>
      <c r="V19" s="84"/>
      <c r="W19" s="85">
        <v>0</v>
      </c>
      <c r="X19" s="84"/>
      <c r="Y19" s="85">
        <f>SUM(Q19:X19)</f>
        <v>0</v>
      </c>
      <c r="Z19" s="85"/>
      <c r="AA19" s="85">
        <f>SUM(E19:W19)</f>
        <v>0</v>
      </c>
      <c r="AB19" s="85"/>
      <c r="AC19" s="84">
        <v>18179798</v>
      </c>
      <c r="AD19" s="85"/>
      <c r="AE19" s="84">
        <f>SUM(AA19:AC19)</f>
        <v>18179798</v>
      </c>
    </row>
    <row r="20" spans="1:31" s="89" customFormat="1" ht="18.75" customHeight="1">
      <c r="A20" s="88" t="s">
        <v>227</v>
      </c>
      <c r="E20" s="85"/>
      <c r="F20" s="84"/>
      <c r="G20" s="85"/>
      <c r="H20" s="84"/>
      <c r="I20" s="85"/>
      <c r="J20" s="85"/>
      <c r="K20" s="85"/>
      <c r="L20" s="85"/>
      <c r="M20" s="85"/>
      <c r="N20" s="84"/>
      <c r="O20" s="85"/>
      <c r="P20" s="84"/>
      <c r="Q20" s="85"/>
      <c r="R20" s="84"/>
      <c r="S20" s="85"/>
      <c r="T20" s="84"/>
      <c r="U20" s="85"/>
      <c r="V20" s="84"/>
      <c r="W20" s="85"/>
      <c r="X20" s="84"/>
      <c r="Y20" s="85"/>
      <c r="Z20" s="85"/>
      <c r="AA20" s="85"/>
      <c r="AB20" s="85"/>
      <c r="AC20" s="84"/>
      <c r="AD20" s="85"/>
      <c r="AE20" s="84"/>
    </row>
    <row r="21" spans="1:31" s="89" customFormat="1" ht="18.75" customHeight="1">
      <c r="A21" s="88" t="s">
        <v>271</v>
      </c>
      <c r="E21" s="85">
        <v>0</v>
      </c>
      <c r="F21" s="84"/>
      <c r="G21" s="85">
        <v>0</v>
      </c>
      <c r="H21" s="84"/>
      <c r="I21" s="85">
        <v>0</v>
      </c>
      <c r="J21" s="85"/>
      <c r="K21" s="85">
        <v>0</v>
      </c>
      <c r="L21" s="85"/>
      <c r="M21" s="85">
        <v>0</v>
      </c>
      <c r="N21" s="84"/>
      <c r="O21" s="85">
        <v>0</v>
      </c>
      <c r="P21" s="84"/>
      <c r="Q21" s="85">
        <v>0</v>
      </c>
      <c r="R21" s="84"/>
      <c r="S21" s="85">
        <v>0</v>
      </c>
      <c r="T21" s="84"/>
      <c r="U21" s="85">
        <v>501536455</v>
      </c>
      <c r="V21" s="84"/>
      <c r="W21" s="85">
        <v>0</v>
      </c>
      <c r="X21" s="84"/>
      <c r="Y21" s="85">
        <f>SUM(Q21:X21)</f>
        <v>501536455</v>
      </c>
      <c r="Z21" s="85"/>
      <c r="AA21" s="85">
        <f>SUM(E21:W21)</f>
        <v>501536455</v>
      </c>
      <c r="AB21" s="85"/>
      <c r="AC21" s="84">
        <v>0</v>
      </c>
      <c r="AD21" s="85"/>
      <c r="AE21" s="84">
        <f>SUM(AA21:AC21)</f>
        <v>501536455</v>
      </c>
    </row>
    <row r="22" spans="1:31" ht="18.75" customHeight="1" thickBot="1">
      <c r="A22" s="76" t="s">
        <v>255</v>
      </c>
      <c r="B22" s="77"/>
      <c r="E22" s="92">
        <f>SUM(E13:E21)-E16</f>
        <v>494034300</v>
      </c>
      <c r="F22" s="84"/>
      <c r="G22" s="92">
        <f>SUM(G13:G21)-G16</f>
        <v>1041357580</v>
      </c>
      <c r="H22" s="84"/>
      <c r="I22" s="92">
        <f>SUM(I13:I21)-I16</f>
        <v>6151889</v>
      </c>
      <c r="J22" s="84"/>
      <c r="K22" s="92">
        <f>SUM(K13:K21)-K16</f>
        <v>80000000</v>
      </c>
      <c r="L22" s="84"/>
      <c r="M22" s="92">
        <f>SUM(M13:M21)-M16</f>
        <v>280000000</v>
      </c>
      <c r="N22" s="84"/>
      <c r="O22" s="92">
        <f>SUM(O13:O21)-O16</f>
        <v>20040238574</v>
      </c>
      <c r="P22" s="84"/>
      <c r="Q22" s="92">
        <f>SUM(Q13:Q21)-Q16</f>
        <v>2569225961</v>
      </c>
      <c r="R22" s="84"/>
      <c r="S22" s="92">
        <f>SUM(S13:S21)-S16</f>
        <v>2058795</v>
      </c>
      <c r="T22" s="84"/>
      <c r="U22" s="92">
        <f>SUM(U13:U21)-U16</f>
        <v>501536455</v>
      </c>
      <c r="V22" s="84" t="e">
        <f>SUM(#REF!)</f>
        <v>#REF!</v>
      </c>
      <c r="W22" s="92">
        <f>SUM(W13:W21)-W16</f>
        <v>20016799</v>
      </c>
      <c r="X22" s="84" t="e">
        <f>SUM(#REF!)</f>
        <v>#REF!</v>
      </c>
      <c r="Y22" s="92">
        <f>SUM(Y13:Y21)-Y16</f>
        <v>3092838010</v>
      </c>
      <c r="Z22" s="84"/>
      <c r="AA22" s="92">
        <f>SUM(AA13:AA21)-AA16</f>
        <v>25034620353</v>
      </c>
      <c r="AB22" s="84"/>
      <c r="AC22" s="92">
        <f>SUM(AC13:AC21)-AC16</f>
        <v>28445170</v>
      </c>
      <c r="AD22" s="84"/>
      <c r="AE22" s="92">
        <f>SUM(AE13:AE21)-AE16</f>
        <v>25063065523</v>
      </c>
    </row>
    <row r="23" spans="1:31" ht="18.75" customHeight="1" thickTop="1">
      <c r="A23" s="76"/>
      <c r="B23" s="77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</row>
    <row r="24" spans="1:31" ht="18.75" customHeight="1">
      <c r="A24" s="76" t="s">
        <v>151</v>
      </c>
      <c r="B24" s="77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s="82" customFormat="1" ht="18.75" customHeight="1">
      <c r="A25" s="76" t="s">
        <v>152</v>
      </c>
      <c r="E25" s="85">
        <v>494034300</v>
      </c>
      <c r="F25" s="85"/>
      <c r="G25" s="85">
        <v>1041357580</v>
      </c>
      <c r="H25" s="85"/>
      <c r="I25" s="85">
        <v>6151889</v>
      </c>
      <c r="J25" s="85"/>
      <c r="K25" s="85">
        <v>80000000</v>
      </c>
      <c r="L25" s="85"/>
      <c r="M25" s="85">
        <v>280000000</v>
      </c>
      <c r="N25" s="85"/>
      <c r="O25" s="85">
        <v>19706204658</v>
      </c>
      <c r="P25" s="85"/>
      <c r="Q25" s="85">
        <v>2569225961</v>
      </c>
      <c r="R25" s="85"/>
      <c r="S25" s="85">
        <v>2058795</v>
      </c>
      <c r="T25" s="85"/>
      <c r="U25" s="85">
        <v>501536455</v>
      </c>
      <c r="V25" s="85"/>
      <c r="W25" s="85">
        <v>20016799</v>
      </c>
      <c r="X25" s="85"/>
      <c r="Y25" s="85">
        <f>SUM(Q25:W25)</f>
        <v>3092838010</v>
      </c>
      <c r="Z25" s="85"/>
      <c r="AA25" s="85">
        <f>SUM(E25:W25)</f>
        <v>24700586437</v>
      </c>
      <c r="AB25" s="85"/>
      <c r="AC25" s="85">
        <v>28445170</v>
      </c>
      <c r="AD25" s="85"/>
      <c r="AE25" s="84">
        <f>SUM(AA25:AC25)</f>
        <v>24729031607</v>
      </c>
    </row>
    <row r="26" spans="1:31" s="82" customFormat="1" ht="18.75" customHeight="1">
      <c r="A26" s="88" t="s">
        <v>155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4"/>
    </row>
    <row r="27" spans="1:31" s="89" customFormat="1" ht="18.75" customHeight="1">
      <c r="A27" s="88" t="s">
        <v>289</v>
      </c>
      <c r="E27" s="86">
        <v>0</v>
      </c>
      <c r="F27" s="84"/>
      <c r="G27" s="86">
        <v>0</v>
      </c>
      <c r="H27" s="84"/>
      <c r="I27" s="86">
        <v>0</v>
      </c>
      <c r="J27" s="85"/>
      <c r="K27" s="86">
        <v>0</v>
      </c>
      <c r="L27" s="85"/>
      <c r="M27" s="86">
        <v>0</v>
      </c>
      <c r="N27" s="84"/>
      <c r="O27" s="86">
        <v>334033916</v>
      </c>
      <c r="P27" s="84"/>
      <c r="Q27" s="86">
        <v>0</v>
      </c>
      <c r="R27" s="84"/>
      <c r="S27" s="86">
        <v>0</v>
      </c>
      <c r="T27" s="84"/>
      <c r="U27" s="86">
        <v>0</v>
      </c>
      <c r="V27" s="84"/>
      <c r="W27" s="86">
        <v>0</v>
      </c>
      <c r="X27" s="84"/>
      <c r="Y27" s="86">
        <f>SUM(Q27:X27)</f>
        <v>0</v>
      </c>
      <c r="Z27" s="85"/>
      <c r="AA27" s="86">
        <f>SUM(E27:W27)</f>
        <v>334033916</v>
      </c>
      <c r="AB27" s="85"/>
      <c r="AC27" s="86">
        <v>0</v>
      </c>
      <c r="AD27" s="85"/>
      <c r="AE27" s="87">
        <f>SUM(AA27:AC27)</f>
        <v>334033916</v>
      </c>
    </row>
    <row r="28" spans="1:31" s="89" customFormat="1" ht="18.75" customHeight="1">
      <c r="A28" s="76" t="s">
        <v>153</v>
      </c>
      <c r="E28" s="85"/>
      <c r="F28" s="84"/>
      <c r="G28" s="85"/>
      <c r="H28" s="84"/>
      <c r="I28" s="85"/>
      <c r="J28" s="85"/>
      <c r="K28" s="85"/>
      <c r="L28" s="85"/>
      <c r="M28" s="85"/>
      <c r="N28" s="84"/>
      <c r="O28" s="85"/>
      <c r="P28" s="84"/>
      <c r="Q28" s="85"/>
      <c r="R28" s="84"/>
      <c r="S28" s="85"/>
      <c r="T28" s="84"/>
      <c r="U28" s="85"/>
      <c r="V28" s="84"/>
      <c r="W28" s="85"/>
      <c r="X28" s="84"/>
      <c r="Y28" s="85"/>
      <c r="Z28" s="85"/>
      <c r="AA28" s="85"/>
      <c r="AB28" s="85"/>
      <c r="AC28" s="85"/>
      <c r="AD28" s="85"/>
      <c r="AE28" s="84"/>
    </row>
    <row r="29" spans="1:31" s="89" customFormat="1" ht="18.75" customHeight="1">
      <c r="A29" s="76" t="s">
        <v>154</v>
      </c>
      <c r="E29" s="85">
        <f>SUM(E25:E27)</f>
        <v>494034300</v>
      </c>
      <c r="F29" s="84"/>
      <c r="G29" s="85">
        <f>SUM(G25:G27)</f>
        <v>1041357580</v>
      </c>
      <c r="H29" s="84"/>
      <c r="I29" s="85">
        <f>SUM(I25:I27)</f>
        <v>6151889</v>
      </c>
      <c r="J29" s="85"/>
      <c r="K29" s="85">
        <f>SUM(K25:K27)</f>
        <v>80000000</v>
      </c>
      <c r="L29" s="85"/>
      <c r="M29" s="85">
        <f>SUM(M25:M27)</f>
        <v>280000000</v>
      </c>
      <c r="N29" s="84"/>
      <c r="O29" s="85">
        <f>SUM(O25:O27)</f>
        <v>20040238574</v>
      </c>
      <c r="P29" s="84"/>
      <c r="Q29" s="85">
        <f>SUM(Q25:Q27)</f>
        <v>2569225961</v>
      </c>
      <c r="R29" s="84"/>
      <c r="S29" s="85">
        <f>SUM(S25:S27)</f>
        <v>2058795</v>
      </c>
      <c r="T29" s="84"/>
      <c r="U29" s="85">
        <f>SUM(U25:U27)</f>
        <v>501536455</v>
      </c>
      <c r="V29" s="84"/>
      <c r="W29" s="85">
        <f>SUM(W25:W27)</f>
        <v>20016799</v>
      </c>
      <c r="X29" s="84"/>
      <c r="Y29" s="85">
        <f>SUM(Y25:Y27)</f>
        <v>3092838010</v>
      </c>
      <c r="Z29" s="85"/>
      <c r="AA29" s="85">
        <f>SUM(AA25:AA27)</f>
        <v>25034620353</v>
      </c>
      <c r="AB29" s="85"/>
      <c r="AC29" s="85">
        <f>SUM(AC25:AC27)</f>
        <v>28445170</v>
      </c>
      <c r="AD29" s="85"/>
      <c r="AE29" s="85">
        <f>SUM(AE25:AE27)</f>
        <v>25063065523</v>
      </c>
    </row>
    <row r="30" spans="1:31" s="89" customFormat="1" ht="18.75" customHeight="1">
      <c r="A30" s="88" t="s">
        <v>259</v>
      </c>
      <c r="E30" s="85">
        <v>0</v>
      </c>
      <c r="F30" s="84"/>
      <c r="G30" s="85">
        <v>0</v>
      </c>
      <c r="H30" s="84"/>
      <c r="I30" s="85">
        <v>0</v>
      </c>
      <c r="J30" s="85"/>
      <c r="K30" s="85">
        <v>0</v>
      </c>
      <c r="L30" s="85"/>
      <c r="M30" s="85">
        <v>0</v>
      </c>
      <c r="N30" s="84"/>
      <c r="O30" s="85">
        <f>'PL&amp;CF'!E70</f>
        <v>2595281228</v>
      </c>
      <c r="P30" s="84"/>
      <c r="Q30" s="85">
        <v>0</v>
      </c>
      <c r="R30" s="84"/>
      <c r="S30" s="85">
        <v>0</v>
      </c>
      <c r="T30" s="84"/>
      <c r="U30" s="85">
        <v>0</v>
      </c>
      <c r="V30" s="84"/>
      <c r="W30" s="85">
        <v>0</v>
      </c>
      <c r="X30" s="84"/>
      <c r="Y30" s="85">
        <f>SUM(Q30:X30)</f>
        <v>0</v>
      </c>
      <c r="Z30" s="85"/>
      <c r="AA30" s="85">
        <f>SUM(E30:W30)</f>
        <v>2595281228</v>
      </c>
      <c r="AB30" s="85"/>
      <c r="AC30" s="84">
        <f>'PL&amp;CF'!E71</f>
        <v>5357840</v>
      </c>
      <c r="AD30" s="85"/>
      <c r="AE30" s="84">
        <f>SUM(AA30:AC30)</f>
        <v>2600639068</v>
      </c>
    </row>
    <row r="31" spans="1:31" s="89" customFormat="1" ht="18.75" customHeight="1">
      <c r="A31" s="88" t="s">
        <v>261</v>
      </c>
      <c r="E31" s="86">
        <v>0</v>
      </c>
      <c r="F31" s="84"/>
      <c r="G31" s="86">
        <v>0</v>
      </c>
      <c r="H31" s="84"/>
      <c r="I31" s="86">
        <v>0</v>
      </c>
      <c r="J31" s="85"/>
      <c r="K31" s="86">
        <v>0</v>
      </c>
      <c r="L31" s="85"/>
      <c r="M31" s="86">
        <v>0</v>
      </c>
      <c r="N31" s="84"/>
      <c r="O31" s="86">
        <f>'PL&amp;CF'!E65</f>
        <v>19830697</v>
      </c>
      <c r="P31" s="84"/>
      <c r="Q31" s="86">
        <f>'PL&amp;CF'!E54+'PL&amp;CF'!E52+'PL&amp;CF'!E56</f>
        <v>-1048581762</v>
      </c>
      <c r="R31" s="84"/>
      <c r="S31" s="86">
        <f>'PL&amp;CF'!E50</f>
        <v>-6858899</v>
      </c>
      <c r="T31" s="84"/>
      <c r="U31" s="86">
        <v>0</v>
      </c>
      <c r="V31" s="84"/>
      <c r="W31" s="86">
        <f>'PL&amp;CF'!E55</f>
        <v>0</v>
      </c>
      <c r="X31" s="84"/>
      <c r="Y31" s="86">
        <f>SUM(Q31:X31)</f>
        <v>-1055440661</v>
      </c>
      <c r="Z31" s="85"/>
      <c r="AA31" s="86">
        <f>SUM(E31:W31)</f>
        <v>-1035609964</v>
      </c>
      <c r="AB31" s="85"/>
      <c r="AC31" s="86">
        <v>0</v>
      </c>
      <c r="AD31" s="85"/>
      <c r="AE31" s="87">
        <f>SUM(AA31:AC31)</f>
        <v>-1035609964</v>
      </c>
    </row>
    <row r="32" spans="1:31" s="89" customFormat="1" ht="18.75" customHeight="1">
      <c r="A32" s="88" t="s">
        <v>262</v>
      </c>
      <c r="E32" s="90">
        <f>SUM(E30:E31)</f>
        <v>0</v>
      </c>
      <c r="F32" s="91"/>
      <c r="G32" s="90">
        <f>SUM(G30:G31)</f>
        <v>0</v>
      </c>
      <c r="H32" s="90"/>
      <c r="I32" s="90">
        <f>SUM(I30:I31)</f>
        <v>0</v>
      </c>
      <c r="J32" s="90"/>
      <c r="K32" s="90">
        <f>SUM(K30:K31)</f>
        <v>0</v>
      </c>
      <c r="L32" s="90"/>
      <c r="M32" s="90">
        <f>SUM(M30:M31)</f>
        <v>0</v>
      </c>
      <c r="N32" s="90"/>
      <c r="O32" s="90">
        <f>SUM(O30:O31)</f>
        <v>2615111925</v>
      </c>
      <c r="P32" s="90"/>
      <c r="Q32" s="90">
        <f>SUM(Q30:Q31)</f>
        <v>-1048581762</v>
      </c>
      <c r="R32" s="90"/>
      <c r="S32" s="90">
        <f>SUM(S30:S31)</f>
        <v>-6858899</v>
      </c>
      <c r="T32" s="90"/>
      <c r="U32" s="90">
        <f>SUM(U30:U31)</f>
        <v>0</v>
      </c>
      <c r="V32" s="90"/>
      <c r="W32" s="90">
        <f>SUM(W30:W31)</f>
        <v>0</v>
      </c>
      <c r="X32" s="90"/>
      <c r="Y32" s="90">
        <f>SUM(Y30:Y31)</f>
        <v>-1055440661</v>
      </c>
      <c r="Z32" s="84"/>
      <c r="AA32" s="90">
        <f>SUM(AA30:AA31)</f>
        <v>1559671264</v>
      </c>
      <c r="AB32" s="91"/>
      <c r="AC32" s="90">
        <f>SUM(AC30:AC31)</f>
        <v>5357840</v>
      </c>
      <c r="AD32" s="91"/>
      <c r="AE32" s="90">
        <f>SUM(AE30:AE31)</f>
        <v>1565029104</v>
      </c>
    </row>
    <row r="33" spans="1:31" s="89" customFormat="1" ht="18.75" customHeight="1">
      <c r="A33" s="88" t="s">
        <v>296</v>
      </c>
      <c r="E33" s="85"/>
      <c r="F33" s="84"/>
      <c r="G33" s="85"/>
      <c r="H33" s="84"/>
      <c r="I33" s="85"/>
      <c r="J33" s="85"/>
      <c r="K33" s="85"/>
      <c r="L33" s="85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5"/>
      <c r="AA33" s="85"/>
      <c r="AB33" s="85"/>
      <c r="AC33" s="84"/>
      <c r="AD33" s="85"/>
      <c r="AE33" s="84"/>
    </row>
    <row r="34" spans="1:31" s="89" customFormat="1" ht="18.75" customHeight="1">
      <c r="A34" s="89" t="s">
        <v>293</v>
      </c>
      <c r="E34" s="85">
        <v>0</v>
      </c>
      <c r="F34" s="84"/>
      <c r="G34" s="85">
        <v>0</v>
      </c>
      <c r="H34" s="84"/>
      <c r="I34" s="85">
        <v>0</v>
      </c>
      <c r="J34" s="85"/>
      <c r="K34" s="85">
        <v>0</v>
      </c>
      <c r="L34" s="85"/>
      <c r="M34" s="85">
        <v>0</v>
      </c>
      <c r="N34" s="84"/>
      <c r="O34" s="85">
        <v>0</v>
      </c>
      <c r="P34" s="84"/>
      <c r="Q34" s="85">
        <v>0</v>
      </c>
      <c r="R34" s="84"/>
      <c r="S34" s="85">
        <v>0</v>
      </c>
      <c r="T34" s="84"/>
      <c r="U34" s="85">
        <v>0</v>
      </c>
      <c r="V34" s="84"/>
      <c r="W34" s="85">
        <v>-270867745</v>
      </c>
      <c r="X34" s="84"/>
      <c r="Y34" s="85">
        <f>SUM(Q34:X34)</f>
        <v>-270867745</v>
      </c>
      <c r="Z34" s="85"/>
      <c r="AA34" s="85">
        <f>SUM(E34:W34)</f>
        <v>-270867745</v>
      </c>
      <c r="AB34" s="85"/>
      <c r="AC34" s="84">
        <v>0</v>
      </c>
      <c r="AD34" s="85"/>
      <c r="AE34" s="84">
        <f>SUM(AA34:AC34)</f>
        <v>-270867745</v>
      </c>
    </row>
    <row r="35" spans="1:31" s="89" customFormat="1" ht="18.75" customHeight="1">
      <c r="A35" s="88" t="s">
        <v>273</v>
      </c>
      <c r="E35" s="90">
        <f>SUM(E30:E31)</f>
        <v>0</v>
      </c>
      <c r="F35" s="91"/>
      <c r="G35" s="90">
        <f>SUM(G30:G31)</f>
        <v>0</v>
      </c>
      <c r="H35" s="90"/>
      <c r="I35" s="90">
        <v>0</v>
      </c>
      <c r="J35" s="90"/>
      <c r="K35" s="90">
        <v>0</v>
      </c>
      <c r="L35" s="90"/>
      <c r="M35" s="90">
        <v>0</v>
      </c>
      <c r="N35" s="90"/>
      <c r="O35" s="90">
        <v>-386021866</v>
      </c>
      <c r="P35" s="90"/>
      <c r="Q35" s="90">
        <v>0</v>
      </c>
      <c r="R35" s="90"/>
      <c r="S35" s="90">
        <v>0</v>
      </c>
      <c r="T35" s="90"/>
      <c r="U35" s="90">
        <f>SUM(U30:U31)</f>
        <v>0</v>
      </c>
      <c r="V35" s="90"/>
      <c r="W35" s="90">
        <v>0</v>
      </c>
      <c r="X35" s="90"/>
      <c r="Y35" s="90">
        <v>0</v>
      </c>
      <c r="Z35" s="84"/>
      <c r="AA35" s="85">
        <f>SUM(E35:W35)</f>
        <v>-386021866</v>
      </c>
      <c r="AB35" s="91"/>
      <c r="AC35" s="90">
        <v>-19110000</v>
      </c>
      <c r="AD35" s="91"/>
      <c r="AE35" s="90">
        <f>AA35+AC35</f>
        <v>-405131866</v>
      </c>
    </row>
    <row r="36" spans="1:31" s="89" customFormat="1" ht="18.75" customHeight="1">
      <c r="A36" s="88" t="s">
        <v>272</v>
      </c>
      <c r="E36" s="90">
        <v>77480707</v>
      </c>
      <c r="F36" s="91"/>
      <c r="G36" s="90">
        <v>3474955458</v>
      </c>
      <c r="H36" s="90"/>
      <c r="I36" s="90">
        <f>SUM(I32:I35)</f>
        <v>0</v>
      </c>
      <c r="J36" s="90"/>
      <c r="K36" s="90">
        <f>SUM(K32:K35)</f>
        <v>0</v>
      </c>
      <c r="L36" s="90"/>
      <c r="M36" s="90">
        <f>SUM(M32:M35)</f>
        <v>0</v>
      </c>
      <c r="N36" s="90"/>
      <c r="O36" s="90">
        <v>0</v>
      </c>
      <c r="P36" s="90"/>
      <c r="Q36" s="90">
        <v>0</v>
      </c>
      <c r="R36" s="90"/>
      <c r="S36" s="90">
        <v>0</v>
      </c>
      <c r="T36" s="90"/>
      <c r="U36" s="90">
        <v>-498844815</v>
      </c>
      <c r="V36" s="90"/>
      <c r="W36" s="90">
        <v>0</v>
      </c>
      <c r="X36" s="90"/>
      <c r="Y36" s="85">
        <f>SUM(Q36:W36)</f>
        <v>-498844815</v>
      </c>
      <c r="Z36" s="84"/>
      <c r="AA36" s="85">
        <f>SUM(E36:W36)</f>
        <v>3053591350</v>
      </c>
      <c r="AB36" s="91"/>
      <c r="AC36" s="90">
        <v>0</v>
      </c>
      <c r="AD36" s="91"/>
      <c r="AE36" s="90">
        <f>+AA36+AC36</f>
        <v>3053591350</v>
      </c>
    </row>
    <row r="37" spans="1:31" ht="18.75" customHeight="1" thickBot="1">
      <c r="A37" s="76" t="s">
        <v>256</v>
      </c>
      <c r="B37" s="77"/>
      <c r="E37" s="92">
        <f>SUM(E29:E36)-E32</f>
        <v>571515007</v>
      </c>
      <c r="F37" s="84"/>
      <c r="G37" s="92">
        <f>SUM(G29:G36)-G32</f>
        <v>4516313038</v>
      </c>
      <c r="H37" s="84"/>
      <c r="I37" s="92">
        <f>SUM(I29:I36)-I32</f>
        <v>6151889</v>
      </c>
      <c r="J37" s="84"/>
      <c r="K37" s="92">
        <f>SUM(K29:K36)-K32</f>
        <v>80000000</v>
      </c>
      <c r="L37" s="84"/>
      <c r="M37" s="92">
        <f>SUM(M29:M36)-M32</f>
        <v>280000000</v>
      </c>
      <c r="N37" s="84"/>
      <c r="O37" s="92">
        <f>SUM(O29:O36)-O32</f>
        <v>22269328633</v>
      </c>
      <c r="P37" s="84"/>
      <c r="Q37" s="92">
        <f>SUM(Q29:Q36)-Q32</f>
        <v>1520644199</v>
      </c>
      <c r="R37" s="84"/>
      <c r="S37" s="92">
        <f>SUM(S29:S36)-S32</f>
        <v>-4800104</v>
      </c>
      <c r="T37" s="84"/>
      <c r="U37" s="92">
        <f>SUM(U29:U36)-U32</f>
        <v>2691640</v>
      </c>
      <c r="V37" s="84"/>
      <c r="W37" s="92">
        <f>SUM(W29:W36)-W32</f>
        <v>-250850946</v>
      </c>
      <c r="X37" s="84"/>
      <c r="Y37" s="92">
        <f>SUM(Y29:Y36)-Y32</f>
        <v>1267684789</v>
      </c>
      <c r="Z37" s="84"/>
      <c r="AA37" s="92">
        <f>SUM(AA29:AA36)-AA32</f>
        <v>28990993356</v>
      </c>
      <c r="AB37" s="84"/>
      <c r="AC37" s="92">
        <f>SUM(AC29:AC36)-AC32</f>
        <v>14693010</v>
      </c>
      <c r="AD37" s="84"/>
      <c r="AE37" s="92">
        <f>SUM(AE29:AE36)-AE32</f>
        <v>29005686366</v>
      </c>
    </row>
    <row r="38" spans="1:31" ht="9.75" customHeight="1" thickTop="1">
      <c r="A38" s="76"/>
      <c r="B38" s="77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</row>
    <row r="39" spans="1:31" ht="18.75" customHeight="1">
      <c r="A39" s="94" t="s">
        <v>4</v>
      </c>
      <c r="B39" s="77"/>
      <c r="D39" s="77"/>
      <c r="F39" s="77"/>
      <c r="G39" s="77"/>
      <c r="H39" s="77"/>
      <c r="J39" s="77"/>
      <c r="O39" s="177"/>
      <c r="P39" s="77"/>
      <c r="R39" s="77"/>
      <c r="S39" s="77"/>
      <c r="T39" s="77"/>
      <c r="U39" s="77"/>
      <c r="V39" s="77"/>
      <c r="W39" s="77"/>
      <c r="X39" s="77"/>
      <c r="Z39" s="77"/>
      <c r="AA39" s="77"/>
      <c r="AB39" s="77"/>
      <c r="AE39" s="93"/>
    </row>
    <row r="40" ht="18.75" customHeight="1">
      <c r="O40" s="91"/>
    </row>
  </sheetData>
  <sheetProtection/>
  <mergeCells count="6">
    <mergeCell ref="E5:AE5"/>
    <mergeCell ref="E6:AA6"/>
    <mergeCell ref="K9:O9"/>
    <mergeCell ref="Q7:Y7"/>
    <mergeCell ref="Q8:W8"/>
    <mergeCell ref="K10:M10"/>
  </mergeCells>
  <printOptions horizontalCentered="1"/>
  <pageMargins left="0.1968503937007874" right="0.1968503937007874" top="0.89" bottom="0.1968503937007874" header="0.1968503937007874" footer="0.17"/>
  <pageSetup cellComments="asDisplayed"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showGridLines="0" view="pageBreakPreview" zoomScale="70" zoomScaleNormal="85" zoomScaleSheetLayoutView="70" workbookViewId="0" topLeftCell="A13">
      <selection activeCell="AC8" sqref="AC8"/>
    </sheetView>
  </sheetViews>
  <sheetFormatPr defaultColWidth="9.00390625" defaultRowHeight="12.75"/>
  <cols>
    <col min="1" max="1" width="22.125" style="98" customWidth="1"/>
    <col min="2" max="2" width="12.00390625" style="98" customWidth="1"/>
    <col min="3" max="3" width="4.625" style="98" customWidth="1"/>
    <col min="4" max="4" width="1.25" style="98" hidden="1" customWidth="1"/>
    <col min="5" max="5" width="12.75390625" style="98" customWidth="1"/>
    <col min="6" max="6" width="0.875" style="98" customWidth="1"/>
    <col min="7" max="7" width="13.25390625" style="98" customWidth="1"/>
    <col min="8" max="8" width="0.875" style="98" customWidth="1"/>
    <col min="9" max="9" width="12.75390625" style="98" customWidth="1"/>
    <col min="10" max="10" width="0.875" style="98" customWidth="1"/>
    <col min="11" max="11" width="12.75390625" style="98" customWidth="1"/>
    <col min="12" max="12" width="0.875" style="98" customWidth="1"/>
    <col min="13" max="13" width="13.75390625" style="98" customWidth="1"/>
    <col min="14" max="14" width="0.875" style="98" customWidth="1"/>
    <col min="15" max="15" width="14.375" style="98" customWidth="1"/>
    <col min="16" max="16" width="0.875" style="98" customWidth="1"/>
    <col min="17" max="17" width="12.75390625" style="98" customWidth="1"/>
    <col min="18" max="18" width="0.875" style="98" customWidth="1"/>
    <col min="19" max="19" width="13.625" style="98" customWidth="1"/>
    <col min="20" max="20" width="0.875" style="106" customWidth="1"/>
    <col min="21" max="21" width="14.75390625" style="98" customWidth="1"/>
    <col min="22" max="22" width="0.2421875" style="98" hidden="1" customWidth="1"/>
    <col min="23" max="23" width="2.25390625" style="98" customWidth="1"/>
    <col min="24" max="24" width="9.875" style="98" hidden="1" customWidth="1"/>
    <col min="25" max="16384" width="9.125" style="98" customWidth="1"/>
  </cols>
  <sheetData>
    <row r="1" spans="2:22" ht="20.2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  <c r="U1" s="143"/>
      <c r="V1" s="96"/>
    </row>
    <row r="2" spans="1:22" ht="20.25" customHeight="1">
      <c r="A2" s="95" t="s">
        <v>109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96"/>
      <c r="V2" s="96"/>
    </row>
    <row r="3" spans="1:22" ht="20.25" customHeight="1">
      <c r="A3" s="99" t="s">
        <v>187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1"/>
      <c r="U3" s="100"/>
      <c r="V3" s="100"/>
    </row>
    <row r="4" spans="1:24" ht="20.25" customHeight="1">
      <c r="A4" s="144" t="s">
        <v>254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  <c r="U4" s="100"/>
      <c r="V4" s="100"/>
      <c r="W4" s="100"/>
      <c r="X4" s="100"/>
    </row>
    <row r="5" spans="2:22" ht="20.25" customHeigh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  <c r="U5" s="143" t="s">
        <v>252</v>
      </c>
      <c r="V5" s="102"/>
    </row>
    <row r="6" spans="5:21" s="104" customFormat="1" ht="20.25" customHeight="1">
      <c r="E6" s="187" t="s">
        <v>118</v>
      </c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</row>
    <row r="7" spans="5:22" s="104" customFormat="1" ht="20.25" customHeight="1">
      <c r="E7" s="106"/>
      <c r="F7" s="106"/>
      <c r="G7" s="106"/>
      <c r="H7" s="106"/>
      <c r="I7" s="187" t="s">
        <v>27</v>
      </c>
      <c r="J7" s="187"/>
      <c r="K7" s="187"/>
      <c r="L7" s="187"/>
      <c r="M7" s="187"/>
      <c r="N7" s="106"/>
      <c r="O7" s="107"/>
      <c r="P7" s="107"/>
      <c r="Q7" s="107" t="s">
        <v>66</v>
      </c>
      <c r="R7" s="107"/>
      <c r="S7" s="107"/>
      <c r="T7" s="105"/>
      <c r="U7" s="106"/>
      <c r="V7" s="105"/>
    </row>
    <row r="8" spans="5:22" s="104" customFormat="1" ht="20.25" customHeight="1">
      <c r="E8" s="105" t="s">
        <v>37</v>
      </c>
      <c r="I8" s="188" t="s">
        <v>145</v>
      </c>
      <c r="J8" s="188"/>
      <c r="K8" s="188"/>
      <c r="O8" s="138" t="s">
        <v>244</v>
      </c>
      <c r="P8" s="138"/>
      <c r="Q8" s="138" t="s">
        <v>114</v>
      </c>
      <c r="R8" s="138"/>
      <c r="S8" s="137" t="s">
        <v>51</v>
      </c>
      <c r="T8" s="105"/>
      <c r="V8" s="105"/>
    </row>
    <row r="9" spans="5:22" s="104" customFormat="1" ht="20.25" customHeight="1">
      <c r="E9" s="104" t="s">
        <v>86</v>
      </c>
      <c r="G9" s="104" t="s">
        <v>54</v>
      </c>
      <c r="I9" s="139" t="s">
        <v>62</v>
      </c>
      <c r="J9" s="139"/>
      <c r="K9" s="139" t="s">
        <v>62</v>
      </c>
      <c r="L9" s="106"/>
      <c r="M9" s="106"/>
      <c r="O9" s="138" t="s">
        <v>189</v>
      </c>
      <c r="P9" s="138"/>
      <c r="Q9" s="138" t="s">
        <v>113</v>
      </c>
      <c r="R9" s="138"/>
      <c r="S9" s="137" t="s">
        <v>52</v>
      </c>
      <c r="T9" s="108"/>
      <c r="U9" s="120" t="s">
        <v>51</v>
      </c>
      <c r="V9" s="108"/>
    </row>
    <row r="10" spans="5:22" s="104" customFormat="1" ht="20.25" customHeight="1">
      <c r="E10" s="107" t="s">
        <v>87</v>
      </c>
      <c r="G10" s="107" t="s">
        <v>55</v>
      </c>
      <c r="I10" s="109" t="s">
        <v>84</v>
      </c>
      <c r="J10" s="116"/>
      <c r="K10" s="109" t="s">
        <v>144</v>
      </c>
      <c r="L10" s="105"/>
      <c r="M10" s="107" t="s">
        <v>20</v>
      </c>
      <c r="O10" s="136" t="s">
        <v>188</v>
      </c>
      <c r="P10" s="138"/>
      <c r="Q10" s="136" t="s">
        <v>111</v>
      </c>
      <c r="R10" s="138"/>
      <c r="S10" s="109" t="s">
        <v>64</v>
      </c>
      <c r="T10" s="108"/>
      <c r="U10" s="125" t="s">
        <v>52</v>
      </c>
      <c r="V10" s="108"/>
    </row>
    <row r="11" spans="1:21" ht="21">
      <c r="A11" s="144" t="s">
        <v>150</v>
      </c>
      <c r="E11" s="132">
        <v>494034300</v>
      </c>
      <c r="F11" s="135"/>
      <c r="G11" s="132">
        <v>1041357580</v>
      </c>
      <c r="H11" s="135"/>
      <c r="I11" s="132">
        <v>80000000</v>
      </c>
      <c r="J11" s="132"/>
      <c r="K11" s="132">
        <v>280000000</v>
      </c>
      <c r="L11" s="132"/>
      <c r="M11" s="132">
        <v>5865564296</v>
      </c>
      <c r="N11" s="135"/>
      <c r="O11" s="132">
        <v>1810676346</v>
      </c>
      <c r="P11" s="135"/>
      <c r="Q11" s="132">
        <v>0</v>
      </c>
      <c r="R11" s="135"/>
      <c r="S11" s="132">
        <f>SUM(O11:Q11)</f>
        <v>1810676346</v>
      </c>
      <c r="T11" s="134"/>
      <c r="U11" s="132">
        <f>SUM(E11:Q11)</f>
        <v>9571632522</v>
      </c>
    </row>
    <row r="12" spans="1:21" s="106" customFormat="1" ht="21">
      <c r="A12" s="113" t="s">
        <v>260</v>
      </c>
      <c r="E12" s="110">
        <v>0</v>
      </c>
      <c r="F12" s="110"/>
      <c r="G12" s="110">
        <v>0</v>
      </c>
      <c r="H12" s="110"/>
      <c r="I12" s="110">
        <v>0</v>
      </c>
      <c r="J12" s="110"/>
      <c r="K12" s="110">
        <v>0</v>
      </c>
      <c r="L12" s="110"/>
      <c r="M12" s="110">
        <f>'PL&amp;CF'!K35</f>
        <v>1726854601</v>
      </c>
      <c r="N12" s="110"/>
      <c r="O12" s="110">
        <v>0</v>
      </c>
      <c r="P12" s="110"/>
      <c r="Q12" s="110">
        <v>0</v>
      </c>
      <c r="R12" s="110"/>
      <c r="S12" s="132">
        <f>SUM(O12:Q12)</f>
        <v>0</v>
      </c>
      <c r="T12" s="110">
        <v>0</v>
      </c>
      <c r="U12" s="132">
        <f>SUM(E12:Q12)</f>
        <v>1726854601</v>
      </c>
    </row>
    <row r="13" spans="1:21" ht="21">
      <c r="A13" s="113" t="s">
        <v>261</v>
      </c>
      <c r="E13" s="114">
        <v>0</v>
      </c>
      <c r="F13" s="110"/>
      <c r="G13" s="114">
        <v>0</v>
      </c>
      <c r="H13" s="110"/>
      <c r="I13" s="114">
        <v>0</v>
      </c>
      <c r="J13" s="110"/>
      <c r="K13" s="114">
        <v>0</v>
      </c>
      <c r="L13" s="110"/>
      <c r="M13" s="114">
        <f>'PL&amp;CF'!K63</f>
        <v>-19461635</v>
      </c>
      <c r="N13" s="110"/>
      <c r="O13" s="114">
        <v>-665853499</v>
      </c>
      <c r="P13" s="110"/>
      <c r="Q13" s="114">
        <v>0</v>
      </c>
      <c r="R13" s="110"/>
      <c r="S13" s="133">
        <f>SUM(O13:Q13)</f>
        <v>-665853499</v>
      </c>
      <c r="T13" s="134"/>
      <c r="U13" s="133">
        <f>SUM(E13:Q13)</f>
        <v>-685315134</v>
      </c>
    </row>
    <row r="14" spans="1:21" ht="21">
      <c r="A14" s="113" t="s">
        <v>262</v>
      </c>
      <c r="E14" s="110">
        <f>SUM(E12:E13)</f>
        <v>0</v>
      </c>
      <c r="F14" s="111"/>
      <c r="G14" s="110">
        <f>SUM(G12:G13)</f>
        <v>0</v>
      </c>
      <c r="H14" s="111"/>
      <c r="I14" s="110">
        <f>SUM(I12:I13)</f>
        <v>0</v>
      </c>
      <c r="J14" s="110"/>
      <c r="K14" s="110">
        <f>SUM(K12:K13)</f>
        <v>0</v>
      </c>
      <c r="L14" s="111"/>
      <c r="M14" s="110">
        <f>SUM(M12:M13)</f>
        <v>1707392966</v>
      </c>
      <c r="N14" s="111"/>
      <c r="O14" s="110">
        <f>SUM(O12:O13)</f>
        <v>-665853499</v>
      </c>
      <c r="P14" s="111"/>
      <c r="Q14" s="110">
        <f>SUM(Q12:Q13)</f>
        <v>0</v>
      </c>
      <c r="R14" s="111"/>
      <c r="S14" s="110">
        <f>SUM(S12:S13)</f>
        <v>-665853499</v>
      </c>
      <c r="T14" s="111"/>
      <c r="U14" s="110">
        <f>SUM(U12:U13)</f>
        <v>1041539467</v>
      </c>
    </row>
    <row r="15" spans="1:21" ht="21">
      <c r="A15" s="113" t="s">
        <v>273</v>
      </c>
      <c r="E15" s="110">
        <v>0</v>
      </c>
      <c r="F15" s="110"/>
      <c r="G15" s="110">
        <v>0</v>
      </c>
      <c r="H15" s="110"/>
      <c r="I15" s="110">
        <v>0</v>
      </c>
      <c r="J15" s="110"/>
      <c r="K15" s="110">
        <v>0</v>
      </c>
      <c r="L15" s="110"/>
      <c r="M15" s="110">
        <v>-222315435</v>
      </c>
      <c r="N15" s="110"/>
      <c r="O15" s="110">
        <v>0</v>
      </c>
      <c r="P15" s="110"/>
      <c r="Q15" s="110">
        <v>0</v>
      </c>
      <c r="R15" s="110"/>
      <c r="S15" s="132">
        <f>SUM(O15:Q15)</f>
        <v>0</v>
      </c>
      <c r="T15" s="110">
        <v>0</v>
      </c>
      <c r="U15" s="132">
        <f>SUM(E15:Q15)</f>
        <v>-222315435</v>
      </c>
    </row>
    <row r="16" spans="1:21" ht="21">
      <c r="A16" s="113" t="s">
        <v>227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32"/>
      <c r="T16" s="110"/>
      <c r="U16" s="132"/>
    </row>
    <row r="17" spans="1:21" ht="21">
      <c r="A17" s="113" t="s">
        <v>271</v>
      </c>
      <c r="E17" s="110">
        <v>0</v>
      </c>
      <c r="F17" s="110"/>
      <c r="G17" s="110">
        <v>0</v>
      </c>
      <c r="H17" s="110"/>
      <c r="I17" s="110">
        <v>0</v>
      </c>
      <c r="J17" s="110"/>
      <c r="K17" s="110">
        <v>0</v>
      </c>
      <c r="L17" s="110"/>
      <c r="M17" s="110">
        <v>0</v>
      </c>
      <c r="N17" s="110"/>
      <c r="O17" s="110">
        <v>0</v>
      </c>
      <c r="P17" s="110"/>
      <c r="Q17" s="110">
        <v>501536455</v>
      </c>
      <c r="R17" s="110"/>
      <c r="S17" s="132">
        <f>SUM(O17:Q17)</f>
        <v>501536455</v>
      </c>
      <c r="T17" s="110">
        <v>0</v>
      </c>
      <c r="U17" s="132">
        <f>SUM(E17:Q17)</f>
        <v>501536455</v>
      </c>
    </row>
    <row r="18" spans="1:21" ht="21" customHeight="1" thickBot="1">
      <c r="A18" s="95" t="s">
        <v>255</v>
      </c>
      <c r="E18" s="115">
        <f>SUM(E11:E17)-E14</f>
        <v>494034300</v>
      </c>
      <c r="F18" s="111"/>
      <c r="G18" s="115">
        <f>SUM(G11:G17)-G14</f>
        <v>1041357580</v>
      </c>
      <c r="H18" s="110"/>
      <c r="I18" s="115">
        <f>SUM(I11:I17)-I14</f>
        <v>80000000</v>
      </c>
      <c r="J18" s="110"/>
      <c r="K18" s="115">
        <f>SUM(K11:K17)-K14</f>
        <v>280000000</v>
      </c>
      <c r="L18" s="110"/>
      <c r="M18" s="115">
        <f>SUM(M11:M17)-M14</f>
        <v>7350641827</v>
      </c>
      <c r="N18" s="110"/>
      <c r="O18" s="115">
        <f>SUM(O11:O17)-O14</f>
        <v>1144822847</v>
      </c>
      <c r="P18" s="110"/>
      <c r="Q18" s="115">
        <f>SUM(Q11:Q17)-Q14</f>
        <v>501536455</v>
      </c>
      <c r="R18" s="110"/>
      <c r="S18" s="115">
        <f>SUM(S11:S17)-S14</f>
        <v>1646359302</v>
      </c>
      <c r="T18" s="110"/>
      <c r="U18" s="115">
        <f>SUM(U11:U17)-U14</f>
        <v>10892393009</v>
      </c>
    </row>
    <row r="19" spans="1:21" ht="20.25" customHeight="1" thickTop="1">
      <c r="A19" s="95"/>
      <c r="E19" s="110"/>
      <c r="F19" s="111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</row>
    <row r="20" ht="21">
      <c r="A20" s="144" t="s">
        <v>151</v>
      </c>
    </row>
    <row r="21" spans="1:21" ht="21">
      <c r="A21" s="144" t="s">
        <v>152</v>
      </c>
      <c r="E21" s="132">
        <v>494034300</v>
      </c>
      <c r="F21" s="135"/>
      <c r="G21" s="132">
        <v>1041357580</v>
      </c>
      <c r="H21" s="135"/>
      <c r="I21" s="132">
        <v>80000000</v>
      </c>
      <c r="J21" s="132"/>
      <c r="K21" s="132">
        <v>280000000</v>
      </c>
      <c r="L21" s="132"/>
      <c r="M21" s="132">
        <v>7180150868</v>
      </c>
      <c r="N21" s="135"/>
      <c r="O21" s="132">
        <v>1144822847</v>
      </c>
      <c r="P21" s="135"/>
      <c r="Q21" s="132">
        <v>501536455</v>
      </c>
      <c r="R21" s="135"/>
      <c r="S21" s="132">
        <f>SUM(O21:Q21)</f>
        <v>1646359302</v>
      </c>
      <c r="T21" s="134"/>
      <c r="U21" s="132">
        <f>SUM(E21:Q21)</f>
        <v>10721902050</v>
      </c>
    </row>
    <row r="22" spans="1:21" ht="21">
      <c r="A22" s="113" t="s">
        <v>155</v>
      </c>
      <c r="E22" s="132"/>
      <c r="F22" s="135"/>
      <c r="G22" s="132"/>
      <c r="H22" s="135"/>
      <c r="I22" s="132"/>
      <c r="J22" s="132"/>
      <c r="K22" s="132"/>
      <c r="L22" s="132"/>
      <c r="M22" s="132"/>
      <c r="N22" s="135"/>
      <c r="O22" s="132"/>
      <c r="P22" s="135"/>
      <c r="Q22" s="132"/>
      <c r="R22" s="135"/>
      <c r="S22" s="132"/>
      <c r="T22" s="134"/>
      <c r="U22" s="132"/>
    </row>
    <row r="23" spans="1:21" ht="21">
      <c r="A23" s="113" t="s">
        <v>289</v>
      </c>
      <c r="E23" s="114">
        <v>0</v>
      </c>
      <c r="F23" s="110"/>
      <c r="G23" s="114">
        <v>0</v>
      </c>
      <c r="H23" s="110"/>
      <c r="I23" s="114">
        <v>0</v>
      </c>
      <c r="J23" s="110"/>
      <c r="K23" s="114">
        <v>0</v>
      </c>
      <c r="L23" s="110"/>
      <c r="M23" s="114">
        <v>170490959</v>
      </c>
      <c r="N23" s="110"/>
      <c r="O23" s="114">
        <v>0</v>
      </c>
      <c r="P23" s="110"/>
      <c r="Q23" s="114">
        <v>0</v>
      </c>
      <c r="R23" s="110"/>
      <c r="S23" s="133">
        <f>SUM(O23:Q23)</f>
        <v>0</v>
      </c>
      <c r="T23" s="110">
        <v>0</v>
      </c>
      <c r="U23" s="133">
        <f>SUM(E23:Q23)</f>
        <v>170490959</v>
      </c>
    </row>
    <row r="24" spans="1:21" ht="21">
      <c r="A24" s="144" t="s">
        <v>153</v>
      </c>
      <c r="E24" s="132"/>
      <c r="F24" s="135"/>
      <c r="G24" s="132"/>
      <c r="H24" s="135"/>
      <c r="I24" s="132"/>
      <c r="J24" s="132"/>
      <c r="K24" s="132"/>
      <c r="L24" s="132"/>
      <c r="M24" s="132"/>
      <c r="N24" s="135"/>
      <c r="O24" s="132"/>
      <c r="P24" s="135"/>
      <c r="Q24" s="132"/>
      <c r="R24" s="135"/>
      <c r="S24" s="132"/>
      <c r="T24" s="134"/>
      <c r="U24" s="132"/>
    </row>
    <row r="25" spans="1:21" ht="21">
      <c r="A25" s="144" t="s">
        <v>154</v>
      </c>
      <c r="E25" s="132">
        <f>SUM(E21:E23)</f>
        <v>494034300</v>
      </c>
      <c r="F25" s="135"/>
      <c r="G25" s="132">
        <f>SUM(G21:G23)</f>
        <v>1041357580</v>
      </c>
      <c r="H25" s="135"/>
      <c r="I25" s="132">
        <f>SUM(I21:I23)</f>
        <v>80000000</v>
      </c>
      <c r="J25" s="132"/>
      <c r="K25" s="132">
        <f>SUM(K21:K23)</f>
        <v>280000000</v>
      </c>
      <c r="L25" s="132"/>
      <c r="M25" s="132">
        <f>SUM(M21:M23)</f>
        <v>7350641827</v>
      </c>
      <c r="N25" s="135"/>
      <c r="O25" s="132">
        <f>SUM(O21:O23)</f>
        <v>1144822847</v>
      </c>
      <c r="P25" s="135"/>
      <c r="Q25" s="132">
        <f>SUM(Q21:Q23)</f>
        <v>501536455</v>
      </c>
      <c r="R25" s="135"/>
      <c r="S25" s="132">
        <f>SUM(S21:S23)</f>
        <v>1646359302</v>
      </c>
      <c r="T25" s="134"/>
      <c r="U25" s="132">
        <f>SUM(U21:U23)</f>
        <v>10892393009</v>
      </c>
    </row>
    <row r="26" spans="1:21" s="106" customFormat="1" ht="21">
      <c r="A26" s="142" t="s">
        <v>259</v>
      </c>
      <c r="E26" s="110">
        <v>0</v>
      </c>
      <c r="F26" s="110"/>
      <c r="G26" s="110">
        <v>0</v>
      </c>
      <c r="H26" s="110"/>
      <c r="I26" s="110">
        <v>0</v>
      </c>
      <c r="J26" s="110"/>
      <c r="K26" s="110">
        <v>0</v>
      </c>
      <c r="L26" s="110"/>
      <c r="M26" s="110">
        <f>'PL&amp;CF'!I35</f>
        <v>1403573912</v>
      </c>
      <c r="N26" s="110"/>
      <c r="O26" s="110">
        <v>0</v>
      </c>
      <c r="P26" s="110"/>
      <c r="Q26" s="110">
        <v>0</v>
      </c>
      <c r="R26" s="110"/>
      <c r="S26" s="132">
        <f>SUM(O26:Q26)</f>
        <v>0</v>
      </c>
      <c r="T26" s="110">
        <v>0</v>
      </c>
      <c r="U26" s="132">
        <f>SUM(E26:Q26)</f>
        <v>1403573912</v>
      </c>
    </row>
    <row r="27" spans="1:21" ht="21">
      <c r="A27" s="113" t="s">
        <v>261</v>
      </c>
      <c r="E27" s="114">
        <v>0</v>
      </c>
      <c r="F27" s="110"/>
      <c r="G27" s="114">
        <v>0</v>
      </c>
      <c r="H27" s="110"/>
      <c r="I27" s="114">
        <v>0</v>
      </c>
      <c r="J27" s="110"/>
      <c r="K27" s="114">
        <v>0</v>
      </c>
      <c r="L27" s="110"/>
      <c r="M27" s="114">
        <f>'PL&amp;CF'!I63</f>
        <v>0</v>
      </c>
      <c r="N27" s="110"/>
      <c r="O27" s="114">
        <v>-532315675</v>
      </c>
      <c r="P27" s="110"/>
      <c r="Q27" s="114">
        <v>0</v>
      </c>
      <c r="R27" s="110"/>
      <c r="S27" s="133">
        <f>SUM(O27:Q27)</f>
        <v>-532315675</v>
      </c>
      <c r="T27" s="134"/>
      <c r="U27" s="133">
        <f>SUM(E27:Q27)</f>
        <v>-532315675</v>
      </c>
    </row>
    <row r="28" spans="1:21" ht="21">
      <c r="A28" s="113" t="s">
        <v>262</v>
      </c>
      <c r="E28" s="110">
        <v>0</v>
      </c>
      <c r="F28" s="111"/>
      <c r="G28" s="110">
        <f>SUM(G26:G27)</f>
        <v>0</v>
      </c>
      <c r="H28" s="111"/>
      <c r="I28" s="110">
        <f>SUM(I26:I27)</f>
        <v>0</v>
      </c>
      <c r="J28" s="110"/>
      <c r="K28" s="110">
        <f>SUM(K26:K27)</f>
        <v>0</v>
      </c>
      <c r="L28" s="111"/>
      <c r="M28" s="110">
        <f>SUM(M26:M27)</f>
        <v>1403573912</v>
      </c>
      <c r="N28" s="111"/>
      <c r="O28" s="110">
        <f>SUM(O26:O27)</f>
        <v>-532315675</v>
      </c>
      <c r="P28" s="111"/>
      <c r="Q28" s="110">
        <f>SUM(Q26:Q27)</f>
        <v>0</v>
      </c>
      <c r="R28" s="111"/>
      <c r="S28" s="110">
        <f>SUM(S26:S27)</f>
        <v>-532315675</v>
      </c>
      <c r="T28" s="111"/>
      <c r="U28" s="110">
        <f>SUM(U26:U27)</f>
        <v>871258237</v>
      </c>
    </row>
    <row r="29" spans="1:21" ht="21">
      <c r="A29" s="113" t="s">
        <v>273</v>
      </c>
      <c r="E29" s="110">
        <f>SUM(E26:E27)</f>
        <v>0</v>
      </c>
      <c r="F29" s="111"/>
      <c r="G29" s="110">
        <f>SUM(G26:G27)</f>
        <v>0</v>
      </c>
      <c r="H29" s="111"/>
      <c r="I29" s="110">
        <f>SUM(I26:I27)</f>
        <v>0</v>
      </c>
      <c r="J29" s="110"/>
      <c r="K29" s="110">
        <f>SUM(K26:K27)</f>
        <v>0</v>
      </c>
      <c r="L29" s="111"/>
      <c r="M29" s="110">
        <v>-386021866</v>
      </c>
      <c r="N29" s="111"/>
      <c r="O29" s="110">
        <v>0</v>
      </c>
      <c r="P29" s="111"/>
      <c r="Q29" s="110">
        <f>SUM(Q26:Q27)</f>
        <v>0</v>
      </c>
      <c r="R29" s="111"/>
      <c r="S29" s="110">
        <v>0</v>
      </c>
      <c r="T29" s="111"/>
      <c r="U29" s="132">
        <f>SUM(E29:Q29)</f>
        <v>-386021866</v>
      </c>
    </row>
    <row r="30" spans="1:21" ht="21">
      <c r="A30" s="113" t="s">
        <v>272</v>
      </c>
      <c r="E30" s="110">
        <v>77480707</v>
      </c>
      <c r="F30" s="111"/>
      <c r="G30" s="110">
        <v>3474955458</v>
      </c>
      <c r="H30" s="111"/>
      <c r="I30" s="110">
        <f>SUM(I28:I29)</f>
        <v>0</v>
      </c>
      <c r="J30" s="110"/>
      <c r="K30" s="110">
        <f>SUM(K28:K29)</f>
        <v>0</v>
      </c>
      <c r="L30" s="111"/>
      <c r="M30" s="110">
        <v>0</v>
      </c>
      <c r="N30" s="111"/>
      <c r="O30" s="110">
        <v>0</v>
      </c>
      <c r="P30" s="111"/>
      <c r="Q30" s="110">
        <v>-498844815</v>
      </c>
      <c r="R30" s="111"/>
      <c r="S30" s="133">
        <f>SUM(O30:Q30)</f>
        <v>-498844815</v>
      </c>
      <c r="T30" s="111"/>
      <c r="U30" s="132">
        <f>SUM(E30:Q30)</f>
        <v>3053591350</v>
      </c>
    </row>
    <row r="31" spans="1:21" ht="21.75" thickBot="1">
      <c r="A31" s="95" t="s">
        <v>256</v>
      </c>
      <c r="E31" s="115">
        <f>E25+E28+E29+E30</f>
        <v>571515007</v>
      </c>
      <c r="F31" s="111"/>
      <c r="G31" s="115">
        <f>G25+G28+G29+G30</f>
        <v>4516313038</v>
      </c>
      <c r="H31" s="110"/>
      <c r="I31" s="115">
        <f>I25+I28+I29+I30</f>
        <v>80000000</v>
      </c>
      <c r="J31" s="110"/>
      <c r="K31" s="115">
        <f>K25+K28+K29+K30</f>
        <v>280000000</v>
      </c>
      <c r="L31" s="110"/>
      <c r="M31" s="115">
        <f>M25+M28+M29+M30</f>
        <v>8368193873</v>
      </c>
      <c r="N31" s="110"/>
      <c r="O31" s="115">
        <f>O25+O28+O29+O30</f>
        <v>612507172</v>
      </c>
      <c r="P31" s="110"/>
      <c r="Q31" s="115">
        <f>Q25+Q28+Q29+Q30</f>
        <v>2691640</v>
      </c>
      <c r="R31" s="110"/>
      <c r="S31" s="115">
        <f>S25+S28+S29+S30</f>
        <v>615198812</v>
      </c>
      <c r="T31" s="110"/>
      <c r="U31" s="115">
        <f>U25+U28+U29+U30</f>
        <v>14431220730</v>
      </c>
    </row>
    <row r="32" spans="1:20" ht="20.25" customHeight="1" thickTop="1">
      <c r="A32" s="112"/>
      <c r="T32" s="98"/>
    </row>
    <row r="33" spans="1:20" ht="21">
      <c r="A33" s="112" t="s">
        <v>4</v>
      </c>
      <c r="T33" s="98"/>
    </row>
  </sheetData>
  <sheetProtection/>
  <mergeCells count="3">
    <mergeCell ref="I7:M7"/>
    <mergeCell ref="E6:U6"/>
    <mergeCell ref="I8:K8"/>
  </mergeCells>
  <printOptions horizontalCentered="1"/>
  <pageMargins left="0.5905511811023623" right="0.7874015748031497" top="0.984251968503937" bottom="0.1968503937007874" header="0.1968503937007874" footer="0.1968503937007874"/>
  <pageSetup cellComments="asDisplayed" fitToHeight="0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ERNST&amp;YOUNG</dc:creator>
  <cp:keywords/>
  <dc:description/>
  <cp:lastModifiedBy>Windows User</cp:lastModifiedBy>
  <cp:lastPrinted>2019-02-27T06:37:02Z</cp:lastPrinted>
  <dcterms:created xsi:type="dcterms:W3CDTF">1997-08-09T04:30:16Z</dcterms:created>
  <dcterms:modified xsi:type="dcterms:W3CDTF">2019-02-28T09:18:46Z</dcterms:modified>
  <cp:category/>
  <cp:version/>
  <cp:contentType/>
  <cp:contentStatus/>
</cp:coreProperties>
</file>