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00" windowHeight="7050" activeTab="0"/>
  </bookViews>
  <sheets>
    <sheet name="BS&amp;PL" sheetId="1" r:id="rId1"/>
    <sheet name="PL&amp;CF (2)" sheetId="2" r:id="rId2"/>
    <sheet name="ce-consolidated" sheetId="3" r:id="rId3"/>
    <sheet name="ce-separated" sheetId="4" r:id="rId4"/>
    <sheet name="000" sheetId="5" state="veryHidden" r:id="rId5"/>
  </sheets>
  <definedNames>
    <definedName name="_xlnm.Print_Area" localSheetId="0">'BS&amp;PL'!$A$1:$M$110</definedName>
    <definedName name="_xlnm.Print_Area" localSheetId="2">'ce-consolidated'!$A$1:$AH$34</definedName>
    <definedName name="_xlnm.Print_Area" localSheetId="3">'ce-separated'!$A$1:$V$32</definedName>
  </definedNames>
  <calcPr fullCalcOnLoad="1"/>
</workbook>
</file>

<file path=xl/sharedStrings.xml><?xml version="1.0" encoding="utf-8"?>
<sst xmlns="http://schemas.openxmlformats.org/spreadsheetml/2006/main" count="503" uniqueCount="291">
  <si>
    <t>Note</t>
  </si>
  <si>
    <t>The accompanying notes are an integral part of the financial statements.</t>
  </si>
  <si>
    <t>Share capital</t>
  </si>
  <si>
    <t>Share premium</t>
  </si>
  <si>
    <t>Share</t>
  </si>
  <si>
    <t>Unappropriated</t>
  </si>
  <si>
    <t>premium</t>
  </si>
  <si>
    <t>Total</t>
  </si>
  <si>
    <t>Cash flows from investing activities</t>
  </si>
  <si>
    <t>Retained earnings</t>
  </si>
  <si>
    <t>Cash flows from operating activities</t>
  </si>
  <si>
    <t>Consolidated financial statements</t>
  </si>
  <si>
    <t>Separate financial statements</t>
  </si>
  <si>
    <t>Cash flows from financing activities</t>
  </si>
  <si>
    <t>Cash and cash equivalents</t>
  </si>
  <si>
    <t>Current assets</t>
  </si>
  <si>
    <t>Assets</t>
  </si>
  <si>
    <t>Total current assets</t>
  </si>
  <si>
    <t>Non-current assets</t>
  </si>
  <si>
    <t>Other non-current assets</t>
  </si>
  <si>
    <t>Total non-current assets</t>
  </si>
  <si>
    <t>Total assets</t>
  </si>
  <si>
    <t>Current liabilities</t>
  </si>
  <si>
    <t>Liabilities and shareholders' equity</t>
  </si>
  <si>
    <t>Total current liabilities</t>
  </si>
  <si>
    <t>Non-current liabilities</t>
  </si>
  <si>
    <t>Liabilities and shareholders' equity (continued)</t>
  </si>
  <si>
    <t>Total non-current liabilities</t>
  </si>
  <si>
    <t>Total liabilities</t>
  </si>
  <si>
    <t>Shareholders' equity</t>
  </si>
  <si>
    <t xml:space="preserve">   Registered</t>
  </si>
  <si>
    <t xml:space="preserve">Total shareholders' equity 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</si>
  <si>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</si>
  <si>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</si>
  <si>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</si>
  <si>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</si>
  <si>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</si>
  <si>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</si>
  <si>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 xml:space="preserve">   in operating assets and liabilities</t>
  </si>
  <si>
    <t xml:space="preserve">   Inventories</t>
  </si>
  <si>
    <t xml:space="preserve">   Other non-current assets</t>
  </si>
  <si>
    <t>Administrative expenses</t>
  </si>
  <si>
    <t>Total equity</t>
  </si>
  <si>
    <t>attributable to</t>
  </si>
  <si>
    <t>Finance cost</t>
  </si>
  <si>
    <t xml:space="preserve">   Unappropriated</t>
  </si>
  <si>
    <t xml:space="preserve">   Cash paid for corporate income tax</t>
  </si>
  <si>
    <t xml:space="preserve">Non-cash items </t>
  </si>
  <si>
    <t xml:space="preserve"> reserve</t>
  </si>
  <si>
    <t>31 December</t>
  </si>
  <si>
    <t>(Unaudited but reviewed)</t>
  </si>
  <si>
    <t>Total comprehensive income for the period</t>
  </si>
  <si>
    <t>Total comprehensive income attributable to:</t>
  </si>
  <si>
    <t>Equity holders of the Company</t>
  </si>
  <si>
    <t>shareholders of</t>
  </si>
  <si>
    <t>the Company</t>
  </si>
  <si>
    <t>Total other</t>
  </si>
  <si>
    <t>components of</t>
  </si>
  <si>
    <t>shareholders'</t>
  </si>
  <si>
    <t>equity</t>
  </si>
  <si>
    <t>Other components of shareholders' equity</t>
  </si>
  <si>
    <t>Equity attributable to owners of the Company</t>
  </si>
  <si>
    <t xml:space="preserve">Property, plant and equipment </t>
  </si>
  <si>
    <t>Intangible assets</t>
  </si>
  <si>
    <t>Trade and other payables</t>
  </si>
  <si>
    <t>Cash and cash equivalents at beginning of the period</t>
  </si>
  <si>
    <t xml:space="preserve">Cash and cash equivalents at end of the period </t>
  </si>
  <si>
    <t>Other comprehensive  income</t>
  </si>
  <si>
    <t>Exchange</t>
  </si>
  <si>
    <t xml:space="preserve">Exchange differences on translation of </t>
  </si>
  <si>
    <t xml:space="preserve">   financial statements in foreign currencies</t>
  </si>
  <si>
    <t xml:space="preserve">   Trade and other payables</t>
  </si>
  <si>
    <t>Statement of financial position (continued)</t>
  </si>
  <si>
    <t xml:space="preserve">Equity holders of the Company </t>
  </si>
  <si>
    <t xml:space="preserve">   net cash provided by (paid from) operating activities</t>
  </si>
  <si>
    <t>Operating assets (increase) decrease</t>
  </si>
  <si>
    <t>Operating liabilities increase (decrease)</t>
  </si>
  <si>
    <t>Statement of comprehensive income</t>
  </si>
  <si>
    <t>Profit for the period</t>
  </si>
  <si>
    <t xml:space="preserve">Inventories </t>
  </si>
  <si>
    <t>Available-for-sale investments</t>
  </si>
  <si>
    <t>Other non-current liabilities</t>
  </si>
  <si>
    <t xml:space="preserve">   Issued and fully paid-up </t>
  </si>
  <si>
    <t>share capital</t>
  </si>
  <si>
    <t xml:space="preserve">Issued and </t>
  </si>
  <si>
    <t xml:space="preserve">Total comprehensive income for the period </t>
  </si>
  <si>
    <t>Statement of financial position</t>
  </si>
  <si>
    <t>Statement of cash flows</t>
  </si>
  <si>
    <t>Statement of cash flows (continued)</t>
  </si>
  <si>
    <t>Investment properties</t>
  </si>
  <si>
    <t>(Unaudited</t>
  </si>
  <si>
    <t>but reviewed)</t>
  </si>
  <si>
    <t>Current portion of finance lease receivables</t>
  </si>
  <si>
    <t xml:space="preserve">   to profit or loss in subsequent periods - net of income tax</t>
  </si>
  <si>
    <t xml:space="preserve">   profit or loss in subsequent periods:</t>
  </si>
  <si>
    <t>Investments in associates</t>
  </si>
  <si>
    <t>Other long-term investments</t>
  </si>
  <si>
    <t xml:space="preserve">Statement of changes in shareholders' equity </t>
  </si>
  <si>
    <t xml:space="preserve"> differences </t>
  </si>
  <si>
    <t xml:space="preserve">Convertible  </t>
  </si>
  <si>
    <t xml:space="preserve">Appropriated </t>
  </si>
  <si>
    <t>available-for-sale</t>
  </si>
  <si>
    <t xml:space="preserve">debentures - </t>
  </si>
  <si>
    <t xml:space="preserve"> financial statements </t>
  </si>
  <si>
    <t xml:space="preserve">equity </t>
  </si>
  <si>
    <t>of associates</t>
  </si>
  <si>
    <t>component</t>
  </si>
  <si>
    <t xml:space="preserve">Separate financial statements </t>
  </si>
  <si>
    <t>debentures</t>
  </si>
  <si>
    <t>- equity component</t>
  </si>
  <si>
    <t xml:space="preserve">        </t>
  </si>
  <si>
    <t xml:space="preserve">Finance lease receivables -  net </t>
  </si>
  <si>
    <t xml:space="preserve">   of current portion</t>
  </si>
  <si>
    <t>Facility income</t>
  </si>
  <si>
    <t>Dividend income</t>
  </si>
  <si>
    <t xml:space="preserve">Cost of facility </t>
  </si>
  <si>
    <t xml:space="preserve">   in associates, finance cost and</t>
  </si>
  <si>
    <t xml:space="preserve">   profit or loss in subsequent periods </t>
  </si>
  <si>
    <t xml:space="preserve">   Depreciation and amortization</t>
  </si>
  <si>
    <t xml:space="preserve">   Employee benefit obligation expenses</t>
  </si>
  <si>
    <t>(Unit: Thousand Baht)</t>
  </si>
  <si>
    <t xml:space="preserve">      582,923,188 ordinary shares of Baht 1 each</t>
  </si>
  <si>
    <t>(Unit: Thousand Baht except earnings per share expressed in Baht)</t>
  </si>
  <si>
    <t xml:space="preserve">   income tax</t>
  </si>
  <si>
    <t xml:space="preserve">      Statutory reserve</t>
  </si>
  <si>
    <t xml:space="preserve">Current investments </t>
  </si>
  <si>
    <t xml:space="preserve">   employee benefits</t>
  </si>
  <si>
    <t>Provision for long-term employee benefits</t>
  </si>
  <si>
    <t xml:space="preserve">   - net of current portion</t>
  </si>
  <si>
    <t xml:space="preserve">      General reserve</t>
  </si>
  <si>
    <t>Statutory</t>
  </si>
  <si>
    <t>General</t>
  </si>
  <si>
    <t>Balance as at 1 January 2018</t>
  </si>
  <si>
    <t>Share of profit from investments in associates</t>
  </si>
  <si>
    <t xml:space="preserve">   Profit attributable to equity holders of the Company</t>
  </si>
  <si>
    <t>Other current assets</t>
  </si>
  <si>
    <t>Other current liabilities</t>
  </si>
  <si>
    <t xml:space="preserve">   Other current assets</t>
  </si>
  <si>
    <t>Cash paid for purchase of property, plant and equipment</t>
  </si>
  <si>
    <t xml:space="preserve">Cash paid for purchase of investment properties </t>
  </si>
  <si>
    <t>Cash paid for purchase of intangible assets</t>
  </si>
  <si>
    <t xml:space="preserve">   Dividend received from associates</t>
  </si>
  <si>
    <t xml:space="preserve">   Dividend received from other companies</t>
  </si>
  <si>
    <t xml:space="preserve">   Finance lease receivables</t>
  </si>
  <si>
    <t>Dividend received from other companies and</t>
  </si>
  <si>
    <t xml:space="preserve">   other long-term investments</t>
  </si>
  <si>
    <t xml:space="preserve">   investments - net of income tax</t>
  </si>
  <si>
    <t>Profit attributable to:</t>
  </si>
  <si>
    <t xml:space="preserve">   Appropriated</t>
  </si>
  <si>
    <t>Profit or loss:</t>
  </si>
  <si>
    <t>Profit before share of profit from investments</t>
  </si>
  <si>
    <t>Statement of comprehensive income (continued)</t>
  </si>
  <si>
    <t>Other comprehensive income:</t>
  </si>
  <si>
    <t xml:space="preserve">Other comprehensive income to be reclassified to  </t>
  </si>
  <si>
    <t xml:space="preserve">Other comprehensive income to be reclassified </t>
  </si>
  <si>
    <t xml:space="preserve">Other comprehensive income not to be reclassified to  </t>
  </si>
  <si>
    <t>Other comprehensive income not to be reclassified to</t>
  </si>
  <si>
    <t>Other comprehensive income for the period</t>
  </si>
  <si>
    <t xml:space="preserve">treasury stock </t>
  </si>
  <si>
    <t>change in value of</t>
  </si>
  <si>
    <t>on translation of</t>
  </si>
  <si>
    <t>in foreign currencies</t>
  </si>
  <si>
    <t>Equity attributable</t>
  </si>
  <si>
    <t>non-controlling</t>
  </si>
  <si>
    <t>interests of the</t>
  </si>
  <si>
    <t>Statement of changes in shareholders' equity (continued)</t>
  </si>
  <si>
    <t>available-for-sales</t>
  </si>
  <si>
    <t xml:space="preserve"> in value of</t>
  </si>
  <si>
    <t>investments</t>
  </si>
  <si>
    <t xml:space="preserve">   Share of profit from investments in associates</t>
  </si>
  <si>
    <t xml:space="preserve">       and other long-term investments</t>
  </si>
  <si>
    <t>Cash paid for purchase of available-for-sale investments</t>
  </si>
  <si>
    <t>Cash paid for purchase of investments in associates</t>
  </si>
  <si>
    <t>Cash paid for purchase of other long-term investments</t>
  </si>
  <si>
    <t>Non-controlling interests of the subsidiary</t>
  </si>
  <si>
    <t>9, 11</t>
  </si>
  <si>
    <t xml:space="preserve">   Weighted average number of ordinary shares (Thousand shares)</t>
  </si>
  <si>
    <t xml:space="preserve">   Gain on sales of property, plant and equipment</t>
  </si>
  <si>
    <t>Deferred tax assets</t>
  </si>
  <si>
    <t>Profit before income tax</t>
  </si>
  <si>
    <t>Profit before tax</t>
  </si>
  <si>
    <t>Earning per share (Baht)</t>
  </si>
  <si>
    <t>Diluted earnings per share</t>
  </si>
  <si>
    <t>Proceed from disposal of available-for-sale investments</t>
  </si>
  <si>
    <t>Convertible debentures - liability component</t>
  </si>
  <si>
    <t>paid-up</t>
  </si>
  <si>
    <t>Proceed from disposal of other long-term investments</t>
  </si>
  <si>
    <t>Basic earnings per share</t>
  </si>
  <si>
    <t>Current portion of provision for long-term</t>
  </si>
  <si>
    <t xml:space="preserve">Adjustments to reconcile net profit before tax to </t>
  </si>
  <si>
    <t>Proceed from disposal of property, plant and equipment</t>
  </si>
  <si>
    <t xml:space="preserve">Total expenses </t>
  </si>
  <si>
    <t>Supplementary disclosures of cash flows information</t>
  </si>
  <si>
    <t xml:space="preserve">   Accounts payable - purchase of property, plant and equipment</t>
  </si>
  <si>
    <t>Balance as at 1 January 2019</t>
  </si>
  <si>
    <t>2019</t>
  </si>
  <si>
    <t>Investments trading securities</t>
  </si>
  <si>
    <t>Trade and other receivables</t>
  </si>
  <si>
    <t xml:space="preserve">Current portion of long-term loans from </t>
  </si>
  <si>
    <t xml:space="preserve">   financial institution</t>
  </si>
  <si>
    <t>Long-term loans from financial institution - net</t>
  </si>
  <si>
    <t>Premium on treasury stock of associates</t>
  </si>
  <si>
    <t>(Audited)</t>
  </si>
  <si>
    <t xml:space="preserve">Share of other </t>
  </si>
  <si>
    <t xml:space="preserve">shareholders' </t>
  </si>
  <si>
    <t xml:space="preserve">equity from </t>
  </si>
  <si>
    <t>associates</t>
  </si>
  <si>
    <t xml:space="preserve">         (31 December 2018: 571,515,007 ordinary shares</t>
  </si>
  <si>
    <t xml:space="preserve">         of Baht 1 each)</t>
  </si>
  <si>
    <t xml:space="preserve">   Accrued dividend income</t>
  </si>
  <si>
    <t xml:space="preserve">Premium on </t>
  </si>
  <si>
    <t xml:space="preserve">Surplus on </t>
  </si>
  <si>
    <t>Surplus on change</t>
  </si>
  <si>
    <t xml:space="preserve">Exercise convertible debentures to ordinary shares </t>
  </si>
  <si>
    <t>3, 6</t>
  </si>
  <si>
    <t>3, 7</t>
  </si>
  <si>
    <t>Dividend payment to non-controlling interests of subsidiary</t>
  </si>
  <si>
    <t>Dividend paid</t>
  </si>
  <si>
    <t>Dividend received from associates</t>
  </si>
  <si>
    <t>Dividend received from subsidiary</t>
  </si>
  <si>
    <t xml:space="preserve">   Dividend received from subsidiary</t>
  </si>
  <si>
    <t xml:space="preserve">   Loss (gain) on sales of investments</t>
  </si>
  <si>
    <t>Non-controlling interests of the subsidiaries</t>
  </si>
  <si>
    <t>Profit before finance cost and income tax</t>
  </si>
  <si>
    <t>Profit from operating activities before changes</t>
  </si>
  <si>
    <t xml:space="preserve">   Trade and other receivables</t>
  </si>
  <si>
    <t>Cash received from short-term loans from financial institutions</t>
  </si>
  <si>
    <t xml:space="preserve">Change in shareholding percentage in subsidiary </t>
  </si>
  <si>
    <t xml:space="preserve">Debentures - net of current portion </t>
  </si>
  <si>
    <t xml:space="preserve">Current portion of debentures </t>
  </si>
  <si>
    <t>Short-term loans to related party</t>
  </si>
  <si>
    <t>Actuarial loss  - net of income tax</t>
  </si>
  <si>
    <t>3, 14</t>
  </si>
  <si>
    <t>Cost of rental and services</t>
  </si>
  <si>
    <t>As at 30 September 2019</t>
  </si>
  <si>
    <t>30 September</t>
  </si>
  <si>
    <t xml:space="preserve">For the three-month period ended 30 September 2019 </t>
  </si>
  <si>
    <t>Balance as at 30 September 2018</t>
  </si>
  <si>
    <t>Balance as at 30 September 2019</t>
  </si>
  <si>
    <t xml:space="preserve">For the nine-month period ended 30 September 2019 </t>
  </si>
  <si>
    <t>Gain on change in investment classification</t>
  </si>
  <si>
    <t>Loss from diminution in value of investments</t>
  </si>
  <si>
    <t xml:space="preserve">Reversal of gain on changes in value of  available-for-sale </t>
  </si>
  <si>
    <t xml:space="preserve">   investments  due to change in investment classification</t>
  </si>
  <si>
    <t xml:space="preserve">   - net of income tax</t>
  </si>
  <si>
    <t xml:space="preserve">   Loss from diminution in value of investment</t>
  </si>
  <si>
    <t xml:space="preserve">   Gain on change in investment classification</t>
  </si>
  <si>
    <t xml:space="preserve">   Interest expenses</t>
  </si>
  <si>
    <t xml:space="preserve">   Change in investment classification  from available-for-sale </t>
  </si>
  <si>
    <t xml:space="preserve">      investments to investments in associates</t>
  </si>
  <si>
    <t xml:space="preserve">      571,890,666 ordinary shares of Baht 1 each</t>
  </si>
  <si>
    <t>Rental and services income</t>
  </si>
  <si>
    <t>Cash paid for interest expenses</t>
  </si>
  <si>
    <t>Proceed from disposal of investments in subsidiary</t>
  </si>
  <si>
    <t>Increase in short-term loans to related party</t>
  </si>
  <si>
    <t>Cash received from long-term loans from financial institutions</t>
  </si>
  <si>
    <t>Effect from disposal of invesment in subsidiary</t>
  </si>
  <si>
    <t>Proceed from disposal of investments in trading securities</t>
  </si>
  <si>
    <t>Net cash flows from (used in) investing activities</t>
  </si>
  <si>
    <t>Net cash flows from (used in) financing activities</t>
  </si>
  <si>
    <t>3, 16</t>
  </si>
  <si>
    <t>3, 21</t>
  </si>
  <si>
    <t>Dividend paid (Note 23)</t>
  </si>
  <si>
    <t xml:space="preserve">   (Note 19, 24)</t>
  </si>
  <si>
    <t>Income tax expenses</t>
  </si>
  <si>
    <t xml:space="preserve">Gain on changes in value of available-for-sale </t>
  </si>
  <si>
    <t>Saha Pathana Inter-Holding Public Company Limited and its subsidiaries</t>
  </si>
  <si>
    <t xml:space="preserve">   in associates, finance cost and income tax</t>
  </si>
  <si>
    <t>Income tax revenue (expenses)</t>
  </si>
  <si>
    <t xml:space="preserve">Reversal of gain on changes in value of available-for-sale </t>
  </si>
  <si>
    <t xml:space="preserve">   investments due to change in investment classification</t>
  </si>
  <si>
    <t xml:space="preserve">   Reversal of allowance for doubtful accounts </t>
  </si>
  <si>
    <t xml:space="preserve">   Other non-current liabilities</t>
  </si>
  <si>
    <t xml:space="preserve">   Other current liabilities</t>
  </si>
  <si>
    <t>Cash paid for purchase of investments in subsidiary</t>
  </si>
  <si>
    <t>Investments in subsidiaries</t>
  </si>
  <si>
    <t>Cash received from return of capital of investments</t>
  </si>
  <si>
    <t xml:space="preserve">Gain (loss) on changes in value of available-for-sale </t>
  </si>
  <si>
    <t>Actuarial gain (loss)  - net of income tax</t>
  </si>
  <si>
    <t>Increase in non-controlling interests of the subsidiary</t>
  </si>
  <si>
    <t>Short-term loans from financial institutions</t>
  </si>
  <si>
    <t>Cash paid for short-term loans from financial institution</t>
  </si>
  <si>
    <t>Cash paid for long-term loans from financial institution</t>
  </si>
  <si>
    <t>subsidiaries</t>
  </si>
  <si>
    <t>Decrease in current investments</t>
  </si>
  <si>
    <t>Profit (loss) before share of profit from investments</t>
  </si>
  <si>
    <t>Cash flows from (used in) operating activities</t>
  </si>
  <si>
    <t>Net cash flows from (used in) operating activities</t>
  </si>
  <si>
    <t>Net increase (decrease) in cash and cash equivalents</t>
  </si>
  <si>
    <t>Saha Pathana Inter-Holding Public Company Limited and its subsidiary</t>
  </si>
  <si>
    <t>Decrease in short-term loans to related party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</si>
</sst>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&quot;ผ&quot;#,##0.00_);[Red]\(&quot;ผ&quot;#,##0.00\)"/>
    <numFmt numFmtId="210" formatCode="0.0"/>
    <numFmt numFmtId="211" formatCode="#,##0.0_);\(#,##0.0\)"/>
    <numFmt numFmtId="212" formatCode="#,##0.0_);[Red]\(#,##0.0\)"/>
    <numFmt numFmtId="213" formatCode="_(* #,##0_);_(* \(#,##0\);_(* &quot;-&quot;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([$€-2]\ * #,##0.00_);_([$€-2]\ * \(#,##0.00\);_([$€-2]\ * &quot;-&quot;??_);_(@_)"/>
    <numFmt numFmtId="219" formatCode="_([$€-2]\ * #,##0.0_);_([$€-2]\ * \(#,##0.0\);_([$€-2]\ * &quot;-&quot;??_);_(@_)"/>
    <numFmt numFmtId="220" formatCode="_([$€-2]\ * #,##0_);_([$€-2]\ * \(#,##0\);_([$€-2]\ * &quot;-&quot;??_);_(@_)"/>
    <numFmt numFmtId="221" formatCode="_(* #,##0.0000_);_(* \(#,##0.0000\);_(* &quot;-&quot;??_);_(@_)"/>
    <numFmt numFmtId="222" formatCode="#,##0.0"/>
    <numFmt numFmtId="223" formatCode="_(* #,##0.000_);_(* \(#,##0.000\);_(* &quot;-&quot;??_);_(@_)"/>
    <numFmt numFmtId="224" formatCode="_(* #,##0.0_);_(* \(#,##0.0\);_(* &quot;-&quot;_);_(@_)"/>
    <numFmt numFmtId="225" formatCode="_(* #,##0.00_);_(* \(#,##0.00\);_(* &quot;-&quot;_);_(@_)"/>
    <numFmt numFmtId="226" formatCode="#,##0;\(#,##0\)"/>
    <numFmt numFmtId="227" formatCode="\$#,##0.00;\(\$#,##0.00\)"/>
    <numFmt numFmtId="228" formatCode="\$#,##0;\(\$#,##0\)"/>
  </numFmts>
  <fonts count="5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36"/>
      <name val="ApFont"/>
      <family val="0"/>
    </font>
    <font>
      <u val="single"/>
      <sz val="9"/>
      <color indexed="12"/>
      <name val="ApFont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trike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192" fontId="4" fillId="0" borderId="0" applyFont="0" applyFill="0" applyBorder="0" applyAlignment="0" applyProtection="0"/>
    <xf numFmtId="226" fontId="11" fillId="0" borderId="0">
      <alignment/>
      <protection/>
    </xf>
    <xf numFmtId="209" fontId="0" fillId="0" borderId="0" applyFont="0" applyFill="0" applyBorder="0" applyAlignment="0" applyProtection="0"/>
    <xf numFmtId="207" fontId="4" fillId="0" borderId="0" applyFont="0" applyFill="0" applyBorder="0" applyAlignment="0" applyProtection="0"/>
    <xf numFmtId="227" fontId="11" fillId="0" borderId="0">
      <alignment/>
      <protection/>
    </xf>
    <xf numFmtId="228" fontId="11" fillId="0" borderId="0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8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1" borderId="1" applyNumberFormat="0" applyAlignment="0" applyProtection="0"/>
    <xf numFmtId="10" fontId="8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12" fillId="0" borderId="0">
      <alignment/>
      <protection/>
    </xf>
    <xf numFmtId="212" fontId="13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" fontId="14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92" fontId="9" fillId="0" borderId="0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center"/>
    </xf>
    <xf numFmtId="192" fontId="9" fillId="0" borderId="0" xfId="0" applyNumberFormat="1" applyFont="1" applyFill="1" applyAlignment="1">
      <alignment/>
    </xf>
    <xf numFmtId="192" fontId="9" fillId="0" borderId="13" xfId="0" applyNumberFormat="1" applyFont="1" applyFill="1" applyBorder="1" applyAlignment="1">
      <alignment horizontal="right"/>
    </xf>
    <xf numFmtId="192" fontId="9" fillId="0" borderId="13" xfId="0" applyNumberFormat="1" applyFont="1" applyFill="1" applyBorder="1" applyAlignment="1">
      <alignment horizontal="center"/>
    </xf>
    <xf numFmtId="213" fontId="9" fillId="0" borderId="13" xfId="0" applyNumberFormat="1" applyFont="1" applyFill="1" applyBorder="1" applyAlignment="1">
      <alignment horizontal="center"/>
    </xf>
    <xf numFmtId="213" fontId="9" fillId="0" borderId="0" xfId="0" applyNumberFormat="1" applyFont="1" applyFill="1" applyAlignment="1">
      <alignment horizontal="center"/>
    </xf>
    <xf numFmtId="213" fontId="9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/>
    </xf>
    <xf numFmtId="192" fontId="8" fillId="0" borderId="12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92" fontId="8" fillId="0" borderId="13" xfId="0" applyNumberFormat="1" applyFont="1" applyFill="1" applyBorder="1" applyAlignment="1">
      <alignment/>
    </xf>
    <xf numFmtId="213" fontId="8" fillId="0" borderId="0" xfId="0" applyNumberFormat="1" applyFont="1" applyFill="1" applyAlignment="1">
      <alignment horizontal="center"/>
    </xf>
    <xf numFmtId="213" fontId="8" fillId="0" borderId="13" xfId="0" applyNumberFormat="1" applyFont="1" applyFill="1" applyBorder="1" applyAlignment="1">
      <alignment horizontal="center"/>
    </xf>
    <xf numFmtId="213" fontId="8" fillId="0" borderId="0" xfId="0" applyNumberFormat="1" applyFont="1" applyFill="1" applyBorder="1" applyAlignment="1">
      <alignment horizontal="center"/>
    </xf>
    <xf numFmtId="213" fontId="8" fillId="0" borderId="0" xfId="0" applyNumberFormat="1" applyFont="1" applyFill="1" applyAlignment="1">
      <alignment/>
    </xf>
    <xf numFmtId="213" fontId="7" fillId="0" borderId="0" xfId="0" applyNumberFormat="1" applyFont="1" applyFill="1" applyBorder="1" applyAlignment="1">
      <alignment/>
    </xf>
    <xf numFmtId="192" fontId="9" fillId="0" borderId="0" xfId="0" applyNumberFormat="1" applyFont="1" applyFill="1" applyAlignment="1">
      <alignment horizontal="right"/>
    </xf>
    <xf numFmtId="192" fontId="10" fillId="0" borderId="0" xfId="0" applyNumberFormat="1" applyFont="1" applyFill="1" applyAlignment="1">
      <alignment/>
    </xf>
    <xf numFmtId="192" fontId="9" fillId="0" borderId="0" xfId="67" applyNumberFormat="1" applyFont="1" applyFill="1" applyAlignment="1">
      <alignment/>
    </xf>
    <xf numFmtId="192" fontId="10" fillId="0" borderId="0" xfId="67" applyNumberFormat="1" applyFont="1" applyFill="1" applyAlignment="1">
      <alignment/>
    </xf>
    <xf numFmtId="0" fontId="15" fillId="0" borderId="0" xfId="0" applyFont="1" applyFill="1" applyAlignment="1">
      <alignment/>
    </xf>
    <xf numFmtId="37" fontId="16" fillId="0" borderId="0" xfId="0" applyNumberFormat="1" applyFont="1" applyFill="1" applyAlignment="1">
      <alignment horizontal="centerContinuous"/>
    </xf>
    <xf numFmtId="37" fontId="17" fillId="0" borderId="0" xfId="0" applyNumberFormat="1" applyFont="1" applyFill="1" applyAlignment="1">
      <alignment horizontal="centerContinuous"/>
    </xf>
    <xf numFmtId="38" fontId="16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192" fontId="16" fillId="0" borderId="0" xfId="0" applyNumberFormat="1" applyFont="1" applyFill="1" applyAlignment="1">
      <alignment horizontal="left"/>
    </xf>
    <xf numFmtId="37" fontId="17" fillId="0" borderId="0" xfId="0" applyNumberFormat="1" applyFont="1" applyFill="1" applyAlignment="1">
      <alignment horizontal="center"/>
    </xf>
    <xf numFmtId="192" fontId="16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 horizontal="center"/>
    </xf>
    <xf numFmtId="192" fontId="18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right"/>
    </xf>
    <xf numFmtId="38" fontId="16" fillId="0" borderId="0" xfId="0" applyNumberFormat="1" applyFont="1" applyFill="1" applyAlignment="1">
      <alignment/>
    </xf>
    <xf numFmtId="37" fontId="17" fillId="0" borderId="0" xfId="64" applyNumberFormat="1" applyFont="1" applyFill="1" applyAlignment="1">
      <alignment horizontal="center"/>
      <protection/>
    </xf>
    <xf numFmtId="192" fontId="16" fillId="0" borderId="0" xfId="64" applyNumberFormat="1" applyFont="1" applyFill="1" applyAlignment="1">
      <alignment horizontal="right"/>
      <protection/>
    </xf>
    <xf numFmtId="192" fontId="16" fillId="0" borderId="0" xfId="64" applyNumberFormat="1" applyFont="1" applyFill="1" applyBorder="1" applyAlignment="1">
      <alignment horizontal="right"/>
      <protection/>
    </xf>
    <xf numFmtId="192" fontId="16" fillId="0" borderId="0" xfId="64" applyNumberFormat="1" applyFont="1" applyFill="1" applyBorder="1" applyAlignment="1">
      <alignment horizontal="center"/>
      <protection/>
    </xf>
    <xf numFmtId="192" fontId="16" fillId="0" borderId="0" xfId="64" applyNumberFormat="1" applyFont="1" applyFill="1" applyAlignment="1">
      <alignment horizontal="center"/>
      <protection/>
    </xf>
    <xf numFmtId="37" fontId="16" fillId="0" borderId="0" xfId="64" applyNumberFormat="1" applyFont="1" applyFill="1" applyAlignment="1">
      <alignment/>
      <protection/>
    </xf>
    <xf numFmtId="192" fontId="16" fillId="0" borderId="13" xfId="64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38" fontId="16" fillId="0" borderId="0" xfId="64" applyNumberFormat="1" applyFont="1" applyFill="1" applyAlignment="1">
      <alignment/>
      <protection/>
    </xf>
    <xf numFmtId="192" fontId="16" fillId="0" borderId="0" xfId="64" applyNumberFormat="1" applyFont="1" applyFill="1" applyBorder="1" applyAlignment="1">
      <alignment/>
      <protection/>
    </xf>
    <xf numFmtId="192" fontId="16" fillId="0" borderId="0" xfId="64" applyNumberFormat="1" applyFont="1" applyFill="1" applyAlignment="1">
      <alignment/>
      <protection/>
    </xf>
    <xf numFmtId="192" fontId="16" fillId="0" borderId="13" xfId="64" applyNumberFormat="1" applyFont="1" applyFill="1" applyBorder="1" applyAlignment="1">
      <alignment/>
      <protection/>
    </xf>
    <xf numFmtId="192" fontId="16" fillId="0" borderId="14" xfId="64" applyNumberFormat="1" applyFont="1" applyFill="1" applyBorder="1" applyAlignment="1">
      <alignment/>
      <protection/>
    </xf>
    <xf numFmtId="211" fontId="17" fillId="0" borderId="0" xfId="64" applyNumberFormat="1" applyFont="1" applyFill="1" applyAlignment="1">
      <alignment horizontal="center"/>
      <protection/>
    </xf>
    <xf numFmtId="192" fontId="16" fillId="0" borderId="13" xfId="64" applyNumberFormat="1" applyFont="1" applyFill="1" applyBorder="1" applyAlignment="1">
      <alignment horizontal="center"/>
      <protection/>
    </xf>
    <xf numFmtId="192" fontId="16" fillId="0" borderId="0" xfId="0" applyNumberFormat="1" applyFont="1" applyFill="1" applyBorder="1" applyAlignment="1">
      <alignment horizontal="right"/>
    </xf>
    <xf numFmtId="192" fontId="16" fillId="0" borderId="14" xfId="0" applyNumberFormat="1" applyFont="1" applyFill="1" applyBorder="1" applyAlignment="1">
      <alignment horizontal="right"/>
    </xf>
    <xf numFmtId="192" fontId="16" fillId="0" borderId="0" xfId="0" applyNumberFormat="1" applyFont="1" applyFill="1" applyAlignment="1">
      <alignment horizontal="right"/>
    </xf>
    <xf numFmtId="37" fontId="16" fillId="0" borderId="0" xfId="0" applyNumberFormat="1" applyFont="1" applyFill="1" applyBorder="1" applyAlignment="1">
      <alignment/>
    </xf>
    <xf numFmtId="192" fontId="8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/>
    </xf>
    <xf numFmtId="192" fontId="8" fillId="0" borderId="13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/>
    </xf>
    <xf numFmtId="192" fontId="8" fillId="0" borderId="0" xfId="67" applyNumberFormat="1" applyFont="1" applyFill="1" applyAlignment="1">
      <alignment/>
    </xf>
    <xf numFmtId="37" fontId="16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right"/>
    </xf>
    <xf numFmtId="37" fontId="16" fillId="0" borderId="0" xfId="64" applyNumberFormat="1" applyFont="1" applyFill="1" applyAlignment="1">
      <alignment horizontal="right"/>
      <protection/>
    </xf>
    <xf numFmtId="37" fontId="16" fillId="0" borderId="0" xfId="64" applyNumberFormat="1" applyFont="1" applyFill="1" applyBorder="1" applyAlignment="1">
      <alignment/>
      <protection/>
    </xf>
    <xf numFmtId="192" fontId="10" fillId="0" borderId="0" xfId="0" applyNumberFormat="1" applyFont="1" applyAlignment="1">
      <alignment/>
    </xf>
    <xf numFmtId="192" fontId="9" fillId="0" borderId="0" xfId="0" applyNumberFormat="1" applyFont="1" applyAlignment="1">
      <alignment horizontal="center"/>
    </xf>
    <xf numFmtId="192" fontId="9" fillId="0" borderId="0" xfId="0" applyNumberFormat="1" applyFont="1" applyAlignment="1">
      <alignment/>
    </xf>
    <xf numFmtId="192" fontId="10" fillId="0" borderId="0" xfId="0" applyNumberFormat="1" applyFont="1" applyAlignment="1">
      <alignment horizontal="left"/>
    </xf>
    <xf numFmtId="192" fontId="9" fillId="0" borderId="0" xfId="0" applyNumberFormat="1" applyFont="1" applyBorder="1" applyAlignment="1">
      <alignment/>
    </xf>
    <xf numFmtId="192" fontId="9" fillId="0" borderId="13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9" fillId="0" borderId="0" xfId="0" applyNumberFormat="1" applyFont="1" applyBorder="1" applyAlignment="1" quotePrefix="1">
      <alignment horizontal="center"/>
    </xf>
    <xf numFmtId="192" fontId="10" fillId="0" borderId="0" xfId="67" applyNumberFormat="1" applyFont="1" applyAlignment="1">
      <alignment/>
    </xf>
    <xf numFmtId="192" fontId="9" fillId="0" borderId="0" xfId="0" applyNumberFormat="1" applyFont="1" applyBorder="1" applyAlignment="1">
      <alignment horizontal="right"/>
    </xf>
    <xf numFmtId="192" fontId="7" fillId="0" borderId="0" xfId="0" applyNumberFormat="1" applyFont="1" applyAlignment="1">
      <alignment/>
    </xf>
    <xf numFmtId="192" fontId="8" fillId="0" borderId="0" xfId="0" applyNumberFormat="1" applyFont="1" applyAlignment="1">
      <alignment horizontal="center"/>
    </xf>
    <xf numFmtId="192" fontId="8" fillId="0" borderId="0" xfId="0" applyNumberFormat="1" applyFont="1" applyAlignment="1">
      <alignment/>
    </xf>
    <xf numFmtId="192" fontId="7" fillId="0" borderId="0" xfId="0" applyNumberFormat="1" applyFont="1" applyAlignment="1">
      <alignment horizontal="left"/>
    </xf>
    <xf numFmtId="192" fontId="8" fillId="0" borderId="0" xfId="0" applyNumberFormat="1" applyFont="1" applyBorder="1" applyAlignment="1">
      <alignment/>
    </xf>
    <xf numFmtId="192" fontId="8" fillId="0" borderId="13" xfId="0" applyNumberFormat="1" applyFont="1" applyBorder="1" applyAlignment="1">
      <alignment horizontal="center"/>
    </xf>
    <xf numFmtId="192" fontId="8" fillId="0" borderId="0" xfId="0" applyNumberFormat="1" applyFont="1" applyBorder="1" applyAlignment="1">
      <alignment horizontal="center"/>
    </xf>
    <xf numFmtId="192" fontId="8" fillId="0" borderId="0" xfId="0" applyNumberFormat="1" applyFont="1" applyBorder="1" applyAlignment="1" quotePrefix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192" fontId="8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 horizontal="left"/>
    </xf>
    <xf numFmtId="37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 quotePrefix="1">
      <alignment horizontal="center"/>
    </xf>
    <xf numFmtId="37" fontId="15" fillId="0" borderId="0" xfId="0" applyNumberFormat="1" applyFont="1" applyFill="1" applyAlignment="1">
      <alignment/>
    </xf>
    <xf numFmtId="38" fontId="16" fillId="0" borderId="0" xfId="64" applyNumberFormat="1" applyFont="1" applyFill="1" applyBorder="1" applyAlignment="1">
      <alignment horizontal="center"/>
      <protection/>
    </xf>
    <xf numFmtId="37" fontId="17" fillId="0" borderId="0" xfId="64" applyNumberFormat="1" applyFont="1" applyFill="1" applyBorder="1" applyAlignment="1">
      <alignment horizontal="center"/>
      <protection/>
    </xf>
    <xf numFmtId="38" fontId="16" fillId="0" borderId="0" xfId="64" applyNumberFormat="1" applyFont="1" applyFill="1" applyBorder="1" applyAlignment="1">
      <alignment horizontal="right"/>
      <protection/>
    </xf>
    <xf numFmtId="3" fontId="17" fillId="0" borderId="0" xfId="42" applyNumberFormat="1" applyFont="1" applyFill="1" applyBorder="1" applyAlignment="1">
      <alignment horizontal="center"/>
    </xf>
    <xf numFmtId="3" fontId="17" fillId="0" borderId="0" xfId="42" applyNumberFormat="1" applyFont="1" applyFill="1" applyAlignment="1">
      <alignment horizontal="center"/>
    </xf>
    <xf numFmtId="37" fontId="15" fillId="0" borderId="0" xfId="64" applyNumberFormat="1" applyFont="1" applyFill="1" applyAlignment="1">
      <alignment/>
      <protection/>
    </xf>
    <xf numFmtId="192" fontId="16" fillId="0" borderId="12" xfId="64" applyNumberFormat="1" applyFont="1" applyFill="1" applyBorder="1" applyAlignment="1">
      <alignment/>
      <protection/>
    </xf>
    <xf numFmtId="0" fontId="17" fillId="0" borderId="0" xfId="0" applyNumberFormat="1" applyFont="1" applyFill="1" applyAlignment="1">
      <alignment horizontal="center"/>
    </xf>
    <xf numFmtId="213" fontId="16" fillId="0" borderId="0" xfId="0" applyNumberFormat="1" applyFont="1" applyFill="1" applyAlignment="1">
      <alignment/>
    </xf>
    <xf numFmtId="213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/>
    </xf>
    <xf numFmtId="194" fontId="16" fillId="0" borderId="14" xfId="0" applyNumberFormat="1" applyFont="1" applyFill="1" applyBorder="1" applyAlignment="1">
      <alignment/>
    </xf>
    <xf numFmtId="194" fontId="16" fillId="0" borderId="0" xfId="0" applyNumberFormat="1" applyFont="1" applyFill="1" applyAlignment="1">
      <alignment/>
    </xf>
    <xf numFmtId="194" fontId="16" fillId="0" borderId="0" xfId="0" applyNumberFormat="1" applyFont="1" applyFill="1" applyAlignment="1">
      <alignment horizontal="right"/>
    </xf>
    <xf numFmtId="192" fontId="16" fillId="0" borderId="12" xfId="0" applyNumberFormat="1" applyFont="1" applyFill="1" applyBorder="1" applyAlignment="1">
      <alignment horizontal="center"/>
    </xf>
    <xf numFmtId="194" fontId="16" fillId="0" borderId="0" xfId="64" applyNumberFormat="1" applyFont="1" applyFill="1" applyBorder="1" applyAlignment="1">
      <alignment/>
      <protection/>
    </xf>
    <xf numFmtId="38" fontId="16" fillId="0" borderId="0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Alignment="1">
      <alignment horizontal="left"/>
    </xf>
    <xf numFmtId="49" fontId="56" fillId="0" borderId="0" xfId="0" applyNumberFormat="1" applyFont="1" applyFill="1" applyAlignment="1">
      <alignment/>
    </xf>
    <xf numFmtId="218" fontId="56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 horizontal="center"/>
    </xf>
    <xf numFmtId="49" fontId="57" fillId="0" borderId="0" xfId="0" applyNumberFormat="1" applyFont="1" applyFill="1" applyAlignment="1">
      <alignment/>
    </xf>
    <xf numFmtId="49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218" fontId="58" fillId="0" borderId="0" xfId="0" applyNumberFormat="1" applyFont="1" applyFill="1" applyAlignment="1">
      <alignment/>
    </xf>
    <xf numFmtId="192" fontId="19" fillId="0" borderId="0" xfId="0" applyNumberFormat="1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 horizontal="left"/>
    </xf>
    <xf numFmtId="192" fontId="20" fillId="0" borderId="0" xfId="0" applyNumberFormat="1" applyFont="1" applyFill="1" applyBorder="1" applyAlignment="1">
      <alignment horizontal="right"/>
    </xf>
    <xf numFmtId="37" fontId="21" fillId="0" borderId="0" xfId="0" applyNumberFormat="1" applyFont="1" applyFill="1" applyAlignment="1">
      <alignment horizontal="center"/>
    </xf>
    <xf numFmtId="211" fontId="21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/>
    </xf>
    <xf numFmtId="192" fontId="20" fillId="0" borderId="0" xfId="0" applyNumberFormat="1" applyFont="1" applyFill="1" applyBorder="1" applyAlignment="1">
      <alignment horizontal="left"/>
    </xf>
    <xf numFmtId="37" fontId="21" fillId="0" borderId="0" xfId="0" applyNumberFormat="1" applyFont="1" applyFill="1" applyBorder="1" applyAlignment="1">
      <alignment horizontal="center"/>
    </xf>
    <xf numFmtId="192" fontId="20" fillId="0" borderId="13" xfId="0" applyNumberFormat="1" applyFont="1" applyFill="1" applyBorder="1" applyAlignment="1">
      <alignment horizontal="right"/>
    </xf>
    <xf numFmtId="192" fontId="20" fillId="0" borderId="15" xfId="0" applyNumberFormat="1" applyFont="1" applyFill="1" applyBorder="1" applyAlignment="1">
      <alignment horizontal="right"/>
    </xf>
    <xf numFmtId="192" fontId="20" fillId="0" borderId="0" xfId="0" applyNumberFormat="1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/>
    </xf>
    <xf numFmtId="192" fontId="16" fillId="0" borderId="15" xfId="0" applyNumberFormat="1" applyFont="1" applyFill="1" applyBorder="1" applyAlignment="1">
      <alignment horizontal="left"/>
    </xf>
    <xf numFmtId="37" fontId="17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 horizontal="right"/>
    </xf>
    <xf numFmtId="192" fontId="16" fillId="0" borderId="13" xfId="0" applyNumberFormat="1" applyFont="1" applyFill="1" applyBorder="1" applyAlignment="1">
      <alignment horizontal="left"/>
    </xf>
    <xf numFmtId="192" fontId="20" fillId="0" borderId="14" xfId="0" applyNumberFormat="1" applyFont="1" applyFill="1" applyBorder="1" applyAlignment="1">
      <alignment horizontal="right"/>
    </xf>
    <xf numFmtId="192" fontId="8" fillId="0" borderId="0" xfId="67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213" fontId="16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194" fontId="16" fillId="0" borderId="0" xfId="0" applyNumberFormat="1" applyFont="1" applyFill="1" applyBorder="1" applyAlignment="1">
      <alignment/>
    </xf>
    <xf numFmtId="38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Border="1" applyAlignment="1" quotePrefix="1">
      <alignment horizontal="center"/>
    </xf>
    <xf numFmtId="0" fontId="16" fillId="0" borderId="13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192" fontId="16" fillId="0" borderId="15" xfId="64" applyNumberFormat="1" applyFont="1" applyFill="1" applyBorder="1" applyAlignment="1">
      <alignment horizontal="right"/>
      <protection/>
    </xf>
    <xf numFmtId="37" fontId="18" fillId="0" borderId="0" xfId="64" applyNumberFormat="1" applyFont="1" applyFill="1" applyAlignment="1">
      <alignment horizontal="center"/>
      <protection/>
    </xf>
    <xf numFmtId="0" fontId="16" fillId="0" borderId="0" xfId="64" applyNumberFormat="1" applyFont="1" applyFill="1" applyAlignment="1">
      <alignment horizontal="center"/>
      <protection/>
    </xf>
    <xf numFmtId="0" fontId="18" fillId="0" borderId="0" xfId="64" applyNumberFormat="1" applyFont="1" applyFill="1" applyBorder="1" applyAlignment="1">
      <alignment horizontal="right"/>
      <protection/>
    </xf>
    <xf numFmtId="192" fontId="16" fillId="0" borderId="14" xfId="64" applyNumberFormat="1" applyFont="1" applyFill="1" applyBorder="1" applyAlignment="1">
      <alignment horizontal="right"/>
      <protection/>
    </xf>
    <xf numFmtId="39" fontId="17" fillId="0" borderId="0" xfId="64" applyNumberFormat="1" applyFont="1" applyFill="1" applyAlignment="1">
      <alignment horizontal="center"/>
      <protection/>
    </xf>
    <xf numFmtId="192" fontId="16" fillId="0" borderId="13" xfId="0" applyNumberFormat="1" applyFont="1" applyFill="1" applyBorder="1" applyAlignment="1">
      <alignment horizontal="right"/>
    </xf>
    <xf numFmtId="37" fontId="16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213" fontId="16" fillId="0" borderId="0" xfId="0" applyNumberFormat="1" applyFont="1" applyFill="1" applyBorder="1" applyAlignment="1">
      <alignment horizontal="right"/>
    </xf>
    <xf numFmtId="218" fontId="58" fillId="0" borderId="0" xfId="0" applyNumberFormat="1" applyFont="1" applyFill="1" applyBorder="1" applyAlignment="1">
      <alignment/>
    </xf>
    <xf numFmtId="192" fontId="16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 horizontal="center"/>
    </xf>
    <xf numFmtId="192" fontId="8" fillId="0" borderId="0" xfId="0" applyNumberFormat="1" applyFont="1" applyFill="1" applyBorder="1" applyAlignment="1">
      <alignment horizontal="right"/>
    </xf>
    <xf numFmtId="37" fontId="16" fillId="0" borderId="13" xfId="0" applyNumberFormat="1" applyFont="1" applyFill="1" applyBorder="1" applyAlignment="1">
      <alignment horizontal="center"/>
    </xf>
    <xf numFmtId="192" fontId="16" fillId="0" borderId="13" xfId="0" applyNumberFormat="1" applyFont="1" applyFill="1" applyBorder="1" applyAlignment="1">
      <alignment horizontal="center"/>
    </xf>
    <xf numFmtId="37" fontId="17" fillId="0" borderId="0" xfId="64" applyNumberFormat="1" applyFont="1" applyFill="1" applyAlignment="1">
      <alignment horizontal="right"/>
      <protection/>
    </xf>
    <xf numFmtId="38" fontId="16" fillId="0" borderId="0" xfId="64" applyNumberFormat="1" applyFont="1" applyFill="1" applyBorder="1" applyAlignment="1">
      <alignment/>
      <protection/>
    </xf>
    <xf numFmtId="37" fontId="16" fillId="0" borderId="13" xfId="0" applyNumberFormat="1" applyFont="1" applyFill="1" applyBorder="1" applyAlignment="1">
      <alignment horizontal="center"/>
    </xf>
    <xf numFmtId="192" fontId="9" fillId="0" borderId="13" xfId="0" applyNumberFormat="1" applyFont="1" applyBorder="1" applyAlignment="1">
      <alignment horizontal="center"/>
    </xf>
    <xf numFmtId="192" fontId="9" fillId="0" borderId="15" xfId="0" applyNumberFormat="1" applyFont="1" applyBorder="1" applyAlignment="1">
      <alignment horizontal="center"/>
    </xf>
    <xf numFmtId="213" fontId="9" fillId="0" borderId="15" xfId="0" applyNumberFormat="1" applyFont="1" applyFill="1" applyBorder="1" applyAlignment="1">
      <alignment horizontal="center"/>
    </xf>
    <xf numFmtId="213" fontId="8" fillId="0" borderId="13" xfId="0" applyNumberFormat="1" applyFont="1" applyFill="1" applyBorder="1" applyAlignment="1">
      <alignment horizontal="center"/>
    </xf>
    <xf numFmtId="192" fontId="8" fillId="0" borderId="13" xfId="0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_Samart Corp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" name="Line 7"/>
        <xdr:cNvSpPr>
          <a:spLocks/>
        </xdr:cNvSpPr>
      </xdr:nvSpPr>
      <xdr:spPr>
        <a:xfrm>
          <a:off x="3105150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" name="Line 8"/>
        <xdr:cNvSpPr>
          <a:spLocks/>
        </xdr:cNvSpPr>
      </xdr:nvSpPr>
      <xdr:spPr>
        <a:xfrm>
          <a:off x="3105150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view="pageBreakPreview" zoomScale="85" zoomScaleNormal="115" zoomScaleSheetLayoutView="85" workbookViewId="0" topLeftCell="A1">
      <selection activeCell="C78" sqref="C78"/>
    </sheetView>
  </sheetViews>
  <sheetFormatPr defaultColWidth="10.75390625" defaultRowHeight="19.5" customHeight="1"/>
  <cols>
    <col min="1" max="1" width="23.00390625" style="28" customWidth="1"/>
    <col min="2" max="2" width="3.25390625" style="28" customWidth="1"/>
    <col min="3" max="3" width="16.25390625" style="31" customWidth="1"/>
    <col min="4" max="4" width="5.75390625" style="39" customWidth="1"/>
    <col min="5" max="5" width="0.875" style="28" customWidth="1"/>
    <col min="6" max="6" width="13.75390625" style="39" customWidth="1"/>
    <col min="7" max="7" width="1.625" style="39" customWidth="1"/>
    <col min="8" max="8" width="13.75390625" style="39" customWidth="1"/>
    <col min="9" max="9" width="1.625" style="58" customWidth="1"/>
    <col min="10" max="10" width="13.75390625" style="39" customWidth="1"/>
    <col min="11" max="11" width="1.625" style="39" customWidth="1"/>
    <col min="12" max="12" width="13.75390625" style="39" customWidth="1"/>
    <col min="13" max="13" width="0.6171875" style="64" customWidth="1"/>
    <col min="14" max="16384" width="10.75390625" style="28" customWidth="1"/>
  </cols>
  <sheetData>
    <row r="1" spans="1:12" ht="19.5" customHeight="1">
      <c r="A1" s="24" t="s">
        <v>266</v>
      </c>
      <c r="B1" s="25"/>
      <c r="C1" s="26"/>
      <c r="D1" s="27"/>
      <c r="E1" s="25"/>
      <c r="F1" s="27"/>
      <c r="G1" s="27"/>
      <c r="H1" s="27"/>
      <c r="I1" s="146"/>
      <c r="J1" s="27"/>
      <c r="K1" s="27"/>
      <c r="L1" s="27"/>
    </row>
    <row r="2" spans="1:12" ht="19.5" customHeight="1">
      <c r="A2" s="24" t="s">
        <v>86</v>
      </c>
      <c r="B2" s="25"/>
      <c r="C2" s="26"/>
      <c r="D2" s="27"/>
      <c r="E2" s="25"/>
      <c r="F2" s="27"/>
      <c r="G2" s="27"/>
      <c r="H2" s="27"/>
      <c r="I2" s="146"/>
      <c r="J2" s="27"/>
      <c r="K2" s="27"/>
      <c r="L2" s="27"/>
    </row>
    <row r="3" spans="1:12" ht="19.5" customHeight="1">
      <c r="A3" s="24" t="s">
        <v>234</v>
      </c>
      <c r="B3" s="25"/>
      <c r="C3" s="26"/>
      <c r="D3" s="27"/>
      <c r="E3" s="25"/>
      <c r="F3" s="27"/>
      <c r="G3" s="27"/>
      <c r="H3" s="27"/>
      <c r="I3" s="146"/>
      <c r="J3" s="27"/>
      <c r="K3" s="27"/>
      <c r="L3" s="27"/>
    </row>
    <row r="4" spans="1:13" ht="19.5" customHeight="1">
      <c r="A4" s="29"/>
      <c r="C4" s="28"/>
      <c r="D4" s="28"/>
      <c r="E4" s="30"/>
      <c r="F4" s="30"/>
      <c r="G4" s="30"/>
      <c r="H4" s="30"/>
      <c r="I4" s="125"/>
      <c r="J4" s="30"/>
      <c r="K4" s="28"/>
      <c r="L4" s="28"/>
      <c r="M4" s="64" t="s">
        <v>120</v>
      </c>
    </row>
    <row r="5" spans="4:13" ht="19.5" customHeight="1">
      <c r="D5" s="31"/>
      <c r="E5" s="31"/>
      <c r="F5" s="171"/>
      <c r="G5" s="171" t="s">
        <v>11</v>
      </c>
      <c r="H5" s="170"/>
      <c r="I5" s="90"/>
      <c r="J5" s="174" t="s">
        <v>12</v>
      </c>
      <c r="K5" s="174"/>
      <c r="L5" s="174"/>
      <c r="M5" s="58"/>
    </row>
    <row r="6" spans="1:12" ht="19.5" customHeight="1">
      <c r="A6" s="29"/>
      <c r="D6" s="28"/>
      <c r="E6" s="31"/>
      <c r="F6" s="149" t="s">
        <v>235</v>
      </c>
      <c r="G6" s="32"/>
      <c r="H6" s="149" t="s">
        <v>49</v>
      </c>
      <c r="I6" s="32"/>
      <c r="J6" s="149" t="s">
        <v>235</v>
      </c>
      <c r="K6" s="32"/>
      <c r="L6" s="149" t="s">
        <v>49</v>
      </c>
    </row>
    <row r="7" spans="1:12" ht="19.5" customHeight="1">
      <c r="A7" s="29"/>
      <c r="D7" s="33" t="s">
        <v>0</v>
      </c>
      <c r="E7" s="33"/>
      <c r="F7" s="150">
        <v>2019</v>
      </c>
      <c r="G7" s="34"/>
      <c r="H7" s="150">
        <v>2018</v>
      </c>
      <c r="I7" s="65"/>
      <c r="J7" s="150">
        <v>2019</v>
      </c>
      <c r="K7" s="34"/>
      <c r="L7" s="150">
        <v>2018</v>
      </c>
    </row>
    <row r="8" spans="1:13" ht="19.5" customHeight="1">
      <c r="A8" s="29"/>
      <c r="D8" s="33"/>
      <c r="E8" s="33"/>
      <c r="F8" s="35" t="s">
        <v>90</v>
      </c>
      <c r="G8" s="36"/>
      <c r="H8" s="148" t="s">
        <v>202</v>
      </c>
      <c r="J8" s="35" t="s">
        <v>90</v>
      </c>
      <c r="K8" s="36"/>
      <c r="L8" s="148" t="s">
        <v>202</v>
      </c>
      <c r="M8" s="58"/>
    </row>
    <row r="9" spans="2:12" ht="19.5" customHeight="1">
      <c r="B9" s="37"/>
      <c r="D9" s="33"/>
      <c r="E9" s="33"/>
      <c r="F9" s="151" t="s">
        <v>91</v>
      </c>
      <c r="G9" s="34"/>
      <c r="H9" s="35"/>
      <c r="I9" s="152"/>
      <c r="J9" s="151" t="s">
        <v>91</v>
      </c>
      <c r="K9" s="34"/>
      <c r="L9" s="35"/>
    </row>
    <row r="10" spans="1:13" ht="19.5" customHeight="1">
      <c r="A10" s="24" t="s">
        <v>16</v>
      </c>
      <c r="B10" s="31"/>
      <c r="D10" s="33"/>
      <c r="E10" s="33"/>
      <c r="F10" s="153"/>
      <c r="G10" s="65"/>
      <c r="I10" s="152"/>
      <c r="J10" s="153"/>
      <c r="K10" s="153"/>
      <c r="L10" s="153"/>
      <c r="M10" s="66"/>
    </row>
    <row r="11" spans="1:13" ht="19.5" customHeight="1">
      <c r="A11" s="24" t="s">
        <v>15</v>
      </c>
      <c r="B11" s="31"/>
      <c r="D11" s="31"/>
      <c r="E11" s="31"/>
      <c r="G11" s="28"/>
      <c r="M11" s="66"/>
    </row>
    <row r="12" spans="1:13" ht="19.5" customHeight="1">
      <c r="A12" s="37" t="s">
        <v>14</v>
      </c>
      <c r="B12" s="31"/>
      <c r="D12" s="40">
        <v>2</v>
      </c>
      <c r="E12" s="68"/>
      <c r="F12" s="41">
        <v>586328</v>
      </c>
      <c r="G12" s="42"/>
      <c r="H12" s="41">
        <v>211546</v>
      </c>
      <c r="I12" s="42"/>
      <c r="J12" s="41">
        <v>86327</v>
      </c>
      <c r="K12" s="41"/>
      <c r="L12" s="41">
        <v>198811</v>
      </c>
      <c r="M12" s="41"/>
    </row>
    <row r="13" spans="1:13" ht="19.5" customHeight="1">
      <c r="A13" s="37" t="s">
        <v>196</v>
      </c>
      <c r="B13" s="31"/>
      <c r="D13" s="40">
        <v>4</v>
      </c>
      <c r="E13" s="68"/>
      <c r="F13" s="41">
        <v>0</v>
      </c>
      <c r="G13" s="42"/>
      <c r="H13" s="41">
        <v>639995</v>
      </c>
      <c r="I13" s="42"/>
      <c r="J13" s="41">
        <v>0</v>
      </c>
      <c r="K13" s="41"/>
      <c r="L13" s="41">
        <v>639995</v>
      </c>
      <c r="M13" s="41"/>
    </row>
    <row r="14" spans="1:13" ht="19.5" customHeight="1">
      <c r="A14" s="37" t="s">
        <v>125</v>
      </c>
      <c r="B14" s="31"/>
      <c r="D14" s="40">
        <v>5</v>
      </c>
      <c r="E14" s="68"/>
      <c r="F14" s="42">
        <v>0</v>
      </c>
      <c r="G14" s="42"/>
      <c r="H14" s="41">
        <v>40000</v>
      </c>
      <c r="I14" s="42"/>
      <c r="J14" s="42">
        <v>0</v>
      </c>
      <c r="K14" s="42"/>
      <c r="L14" s="41">
        <v>0</v>
      </c>
      <c r="M14" s="42"/>
    </row>
    <row r="15" spans="1:13" ht="19.5" customHeight="1">
      <c r="A15" s="37" t="s">
        <v>197</v>
      </c>
      <c r="B15" s="31"/>
      <c r="D15" s="40" t="s">
        <v>214</v>
      </c>
      <c r="E15" s="68"/>
      <c r="F15" s="42">
        <v>367670</v>
      </c>
      <c r="G15" s="42"/>
      <c r="H15" s="42">
        <v>193959</v>
      </c>
      <c r="I15" s="42"/>
      <c r="J15" s="42">
        <v>367670</v>
      </c>
      <c r="K15" s="42"/>
      <c r="L15" s="42">
        <v>186824</v>
      </c>
      <c r="M15" s="42"/>
    </row>
    <row r="16" spans="1:13" ht="19.5" customHeight="1">
      <c r="A16" s="37" t="s">
        <v>230</v>
      </c>
      <c r="B16" s="31"/>
      <c r="D16" s="40">
        <v>3</v>
      </c>
      <c r="E16" s="68"/>
      <c r="F16" s="42">
        <v>10</v>
      </c>
      <c r="G16" s="42"/>
      <c r="H16" s="42">
        <v>0</v>
      </c>
      <c r="I16" s="42"/>
      <c r="J16" s="42">
        <v>10</v>
      </c>
      <c r="K16" s="42"/>
      <c r="L16" s="42">
        <v>0</v>
      </c>
      <c r="M16" s="42"/>
    </row>
    <row r="17" spans="1:13" ht="19.5" customHeight="1">
      <c r="A17" s="37" t="s">
        <v>92</v>
      </c>
      <c r="B17" s="31"/>
      <c r="D17" s="40" t="s">
        <v>215</v>
      </c>
      <c r="E17" s="68"/>
      <c r="F17" s="42">
        <v>15451</v>
      </c>
      <c r="G17" s="42"/>
      <c r="H17" s="42">
        <v>39184</v>
      </c>
      <c r="I17" s="68"/>
      <c r="J17" s="42">
        <v>15451</v>
      </c>
      <c r="K17" s="45"/>
      <c r="L17" s="42">
        <v>39184</v>
      </c>
      <c r="M17" s="42"/>
    </row>
    <row r="18" spans="1:13" ht="19.5" customHeight="1">
      <c r="A18" s="37" t="s">
        <v>79</v>
      </c>
      <c r="B18" s="31"/>
      <c r="D18" s="40"/>
      <c r="E18" s="68"/>
      <c r="F18" s="42">
        <v>1287</v>
      </c>
      <c r="G18" s="42"/>
      <c r="H18" s="42">
        <v>1308</v>
      </c>
      <c r="I18" s="42"/>
      <c r="J18" s="42">
        <v>1287</v>
      </c>
      <c r="K18" s="42"/>
      <c r="L18" s="42">
        <v>1308</v>
      </c>
      <c r="M18" s="42"/>
    </row>
    <row r="19" spans="1:13" ht="19.5" customHeight="1">
      <c r="A19" s="47" t="s">
        <v>135</v>
      </c>
      <c r="B19" s="31"/>
      <c r="D19" s="40"/>
      <c r="E19" s="68"/>
      <c r="F19" s="42">
        <v>24139</v>
      </c>
      <c r="G19" s="42"/>
      <c r="H19" s="42">
        <v>16255</v>
      </c>
      <c r="I19" s="42"/>
      <c r="J19" s="42">
        <v>24139</v>
      </c>
      <c r="K19" s="42"/>
      <c r="L19" s="42">
        <v>16255</v>
      </c>
      <c r="M19" s="42"/>
    </row>
    <row r="20" spans="1:13" ht="19.5" customHeight="1">
      <c r="A20" s="24" t="s">
        <v>17</v>
      </c>
      <c r="B20" s="31"/>
      <c r="D20" s="40"/>
      <c r="E20" s="68"/>
      <c r="F20" s="154">
        <f>SUM(F12:F19)</f>
        <v>994885</v>
      </c>
      <c r="G20" s="41"/>
      <c r="H20" s="154">
        <f>SUM(H12:H19)</f>
        <v>1142247</v>
      </c>
      <c r="I20" s="42"/>
      <c r="J20" s="154">
        <f>SUM(J12:J19)</f>
        <v>494884</v>
      </c>
      <c r="K20" s="41"/>
      <c r="L20" s="154">
        <f>SUM(L12:L19)</f>
        <v>1082377</v>
      </c>
      <c r="M20" s="66"/>
    </row>
    <row r="21" spans="1:13" ht="19.5" customHeight="1">
      <c r="A21" s="24" t="s">
        <v>18</v>
      </c>
      <c r="B21" s="31"/>
      <c r="D21" s="40"/>
      <c r="E21" s="155"/>
      <c r="F21" s="156"/>
      <c r="G21" s="34"/>
      <c r="H21" s="156"/>
      <c r="I21" s="157"/>
      <c r="J21" s="156"/>
      <c r="K21" s="156"/>
      <c r="L21" s="156"/>
      <c r="M21" s="66"/>
    </row>
    <row r="22" spans="1:13" ht="19.5" customHeight="1">
      <c r="A22" s="37" t="s">
        <v>80</v>
      </c>
      <c r="B22" s="31"/>
      <c r="D22" s="40">
        <v>8</v>
      </c>
      <c r="E22" s="68"/>
      <c r="F22" s="43">
        <v>2825942</v>
      </c>
      <c r="G22" s="43"/>
      <c r="H22" s="43">
        <v>2842605</v>
      </c>
      <c r="I22" s="43"/>
      <c r="J22" s="41">
        <v>2825942</v>
      </c>
      <c r="K22" s="41"/>
      <c r="L22" s="41">
        <v>2842605</v>
      </c>
      <c r="M22" s="41"/>
    </row>
    <row r="23" spans="1:13" ht="19.5" customHeight="1">
      <c r="A23" s="37" t="s">
        <v>95</v>
      </c>
      <c r="B23" s="31"/>
      <c r="D23" s="40">
        <v>9</v>
      </c>
      <c r="E23" s="68"/>
      <c r="F23" s="43">
        <v>28586376</v>
      </c>
      <c r="G23" s="43"/>
      <c r="H23" s="43">
        <v>27525037</v>
      </c>
      <c r="I23" s="43"/>
      <c r="J23" s="43">
        <v>13620126</v>
      </c>
      <c r="K23" s="42"/>
      <c r="L23" s="43">
        <v>13406086</v>
      </c>
      <c r="M23" s="42"/>
    </row>
    <row r="24" spans="1:13" ht="19.5" customHeight="1">
      <c r="A24" s="37" t="s">
        <v>275</v>
      </c>
      <c r="B24" s="31"/>
      <c r="D24" s="40">
        <v>10</v>
      </c>
      <c r="E24" s="68"/>
      <c r="F24" s="43">
        <v>0</v>
      </c>
      <c r="G24" s="43"/>
      <c r="H24" s="43">
        <v>0</v>
      </c>
      <c r="I24" s="43"/>
      <c r="J24" s="41">
        <v>105000</v>
      </c>
      <c r="K24" s="41"/>
      <c r="L24" s="41">
        <v>12322</v>
      </c>
      <c r="M24" s="41"/>
    </row>
    <row r="25" spans="1:13" ht="19.5" customHeight="1">
      <c r="A25" s="37" t="s">
        <v>96</v>
      </c>
      <c r="B25" s="31"/>
      <c r="D25" s="40">
        <v>11</v>
      </c>
      <c r="E25" s="68"/>
      <c r="F25" s="43">
        <v>2186126</v>
      </c>
      <c r="G25" s="43"/>
      <c r="H25" s="43">
        <v>2077703</v>
      </c>
      <c r="I25" s="43"/>
      <c r="J25" s="41">
        <v>1748275</v>
      </c>
      <c r="K25" s="41"/>
      <c r="L25" s="41">
        <v>1639852</v>
      </c>
      <c r="M25" s="42"/>
    </row>
    <row r="26" spans="1:13" ht="19.5" customHeight="1">
      <c r="A26" s="37" t="s">
        <v>111</v>
      </c>
      <c r="B26" s="31"/>
      <c r="D26" s="40"/>
      <c r="E26" s="68"/>
      <c r="F26" s="50"/>
      <c r="G26" s="173"/>
      <c r="H26" s="50"/>
      <c r="I26" s="173"/>
      <c r="J26" s="48"/>
      <c r="K26" s="45"/>
      <c r="L26" s="48"/>
      <c r="M26" s="42"/>
    </row>
    <row r="27" spans="1:13" ht="19.5" customHeight="1">
      <c r="A27" s="37" t="s">
        <v>112</v>
      </c>
      <c r="B27" s="31"/>
      <c r="D27" s="40" t="s">
        <v>215</v>
      </c>
      <c r="E27" s="68"/>
      <c r="F27" s="41">
        <v>2968</v>
      </c>
      <c r="G27" s="43"/>
      <c r="H27" s="41">
        <v>9008</v>
      </c>
      <c r="I27" s="43"/>
      <c r="J27" s="41">
        <v>2968</v>
      </c>
      <c r="K27" s="41"/>
      <c r="L27" s="41">
        <v>9008</v>
      </c>
      <c r="M27" s="42"/>
    </row>
    <row r="28" spans="1:13" ht="19.5" customHeight="1">
      <c r="A28" s="37" t="s">
        <v>89</v>
      </c>
      <c r="B28" s="31"/>
      <c r="D28" s="40">
        <v>12</v>
      </c>
      <c r="E28" s="68"/>
      <c r="F28" s="43">
        <v>4118597</v>
      </c>
      <c r="G28" s="43"/>
      <c r="H28" s="43">
        <v>3700872</v>
      </c>
      <c r="I28" s="43"/>
      <c r="J28" s="43">
        <v>4118597</v>
      </c>
      <c r="K28" s="42"/>
      <c r="L28" s="43">
        <v>3700872</v>
      </c>
      <c r="M28" s="42"/>
    </row>
    <row r="29" spans="1:13" ht="19.5" customHeight="1">
      <c r="A29" s="28" t="s">
        <v>62</v>
      </c>
      <c r="B29" s="31"/>
      <c r="D29" s="40">
        <v>13</v>
      </c>
      <c r="E29" s="68"/>
      <c r="F29" s="42">
        <v>1297236</v>
      </c>
      <c r="G29" s="42"/>
      <c r="H29" s="42">
        <v>1284374</v>
      </c>
      <c r="I29" s="42"/>
      <c r="J29" s="42">
        <v>1297236</v>
      </c>
      <c r="K29" s="42"/>
      <c r="L29" s="42">
        <v>1282012</v>
      </c>
      <c r="M29" s="42"/>
    </row>
    <row r="30" spans="1:13" ht="19.5" customHeight="1">
      <c r="A30" s="28" t="s">
        <v>63</v>
      </c>
      <c r="B30" s="31"/>
      <c r="D30" s="40"/>
      <c r="E30" s="68"/>
      <c r="F30" s="43">
        <v>6266</v>
      </c>
      <c r="G30" s="42"/>
      <c r="H30" s="43">
        <v>7388</v>
      </c>
      <c r="I30" s="42"/>
      <c r="J30" s="43">
        <v>6266</v>
      </c>
      <c r="K30" s="42"/>
      <c r="L30" s="43">
        <v>7388</v>
      </c>
      <c r="M30" s="42"/>
    </row>
    <row r="31" spans="1:13" ht="19.5" customHeight="1">
      <c r="A31" s="28" t="s">
        <v>178</v>
      </c>
      <c r="B31" s="31"/>
      <c r="D31" s="40">
        <v>20</v>
      </c>
      <c r="E31" s="68"/>
      <c r="F31" s="43">
        <v>71392</v>
      </c>
      <c r="G31" s="42"/>
      <c r="H31" s="43">
        <v>49721</v>
      </c>
      <c r="I31" s="42"/>
      <c r="J31" s="43">
        <v>71392</v>
      </c>
      <c r="K31" s="42"/>
      <c r="L31" s="43">
        <v>46814</v>
      </c>
      <c r="M31" s="42"/>
    </row>
    <row r="32" spans="1:13" ht="19.5" customHeight="1">
      <c r="A32" s="28" t="s">
        <v>19</v>
      </c>
      <c r="B32" s="31"/>
      <c r="D32" s="40" t="s">
        <v>232</v>
      </c>
      <c r="E32" s="68"/>
      <c r="F32" s="46">
        <v>278626</v>
      </c>
      <c r="G32" s="42"/>
      <c r="H32" s="46">
        <v>160541</v>
      </c>
      <c r="I32" s="42"/>
      <c r="J32" s="46">
        <v>278626</v>
      </c>
      <c r="K32" s="41"/>
      <c r="L32" s="46">
        <v>159597</v>
      </c>
      <c r="M32" s="42"/>
    </row>
    <row r="33" spans="1:13" ht="19.5" customHeight="1">
      <c r="A33" s="24" t="s">
        <v>20</v>
      </c>
      <c r="B33" s="31"/>
      <c r="D33" s="48"/>
      <c r="E33" s="68"/>
      <c r="F33" s="46">
        <f>SUM(F22:F32)</f>
        <v>39373529</v>
      </c>
      <c r="G33" s="42"/>
      <c r="H33" s="46">
        <f>SUM(H22:H32)</f>
        <v>37657249</v>
      </c>
      <c r="I33" s="42"/>
      <c r="J33" s="46">
        <f>SUM(J22:J32)</f>
        <v>24074428</v>
      </c>
      <c r="K33" s="42"/>
      <c r="L33" s="46">
        <f>SUM(L22:L32)</f>
        <v>23106556</v>
      </c>
      <c r="M33" s="45"/>
    </row>
    <row r="34" spans="1:13" ht="19.5" customHeight="1" thickBot="1">
      <c r="A34" s="24" t="s">
        <v>21</v>
      </c>
      <c r="B34" s="31"/>
      <c r="D34" s="40"/>
      <c r="E34" s="40"/>
      <c r="F34" s="158">
        <f>SUM(F20+F33)</f>
        <v>40368414</v>
      </c>
      <c r="G34" s="42"/>
      <c r="H34" s="158">
        <f>SUM(H20+H33)</f>
        <v>38799496</v>
      </c>
      <c r="I34" s="42"/>
      <c r="J34" s="158">
        <f>SUM(J20+J33)</f>
        <v>24569312</v>
      </c>
      <c r="K34" s="42"/>
      <c r="L34" s="158">
        <f>SUM(L20+L33)</f>
        <v>24188933</v>
      </c>
      <c r="M34" s="42"/>
    </row>
    <row r="35" spans="2:13" ht="19.5" customHeight="1" thickTop="1">
      <c r="B35" s="31"/>
      <c r="D35" s="47"/>
      <c r="E35" s="47"/>
      <c r="F35" s="47"/>
      <c r="G35" s="47"/>
      <c r="H35" s="47"/>
      <c r="I35" s="119"/>
      <c r="J35" s="47"/>
      <c r="K35" s="47"/>
      <c r="L35" s="47"/>
      <c r="M35" s="66"/>
    </row>
    <row r="36" spans="1:13" ht="19.5" customHeight="1">
      <c r="A36" s="28" t="s">
        <v>1</v>
      </c>
      <c r="B36" s="31"/>
      <c r="M36" s="66"/>
    </row>
    <row r="37" spans="2:13" ht="19.5" customHeight="1">
      <c r="B37" s="31"/>
      <c r="M37" s="66"/>
    </row>
    <row r="38" spans="2:13" ht="19.5" customHeight="1">
      <c r="B38" s="31"/>
      <c r="M38" s="66"/>
    </row>
    <row r="39" spans="1:13" ht="19.5" customHeight="1">
      <c r="A39" s="24" t="s">
        <v>266</v>
      </c>
      <c r="B39" s="26"/>
      <c r="C39" s="26"/>
      <c r="D39" s="27"/>
      <c r="E39" s="25"/>
      <c r="F39" s="27"/>
      <c r="G39" s="27"/>
      <c r="H39" s="27"/>
      <c r="I39" s="146"/>
      <c r="J39" s="27"/>
      <c r="K39" s="27"/>
      <c r="L39" s="27"/>
      <c r="M39" s="66"/>
    </row>
    <row r="40" spans="1:13" ht="19.5" customHeight="1">
      <c r="A40" s="24" t="s">
        <v>72</v>
      </c>
      <c r="B40" s="26"/>
      <c r="C40" s="26"/>
      <c r="D40" s="27"/>
      <c r="E40" s="25"/>
      <c r="F40" s="27"/>
      <c r="G40" s="27"/>
      <c r="H40" s="27"/>
      <c r="I40" s="146"/>
      <c r="J40" s="27"/>
      <c r="K40" s="27"/>
      <c r="L40" s="27"/>
      <c r="M40" s="66"/>
    </row>
    <row r="41" spans="1:12" ht="19.5" customHeight="1">
      <c r="A41" s="24" t="s">
        <v>234</v>
      </c>
      <c r="B41" s="25"/>
      <c r="C41" s="26"/>
      <c r="D41" s="27"/>
      <c r="E41" s="25"/>
      <c r="F41" s="27"/>
      <c r="G41" s="27"/>
      <c r="H41" s="27"/>
      <c r="I41" s="146"/>
      <c r="J41" s="27"/>
      <c r="K41" s="27"/>
      <c r="L41" s="27"/>
    </row>
    <row r="42" spans="1:13" ht="19.5" customHeight="1">
      <c r="A42" s="29"/>
      <c r="C42" s="28"/>
      <c r="D42" s="28"/>
      <c r="E42" s="30"/>
      <c r="F42" s="30"/>
      <c r="G42" s="30"/>
      <c r="H42" s="30"/>
      <c r="I42" s="125"/>
      <c r="J42" s="30"/>
      <c r="K42" s="28"/>
      <c r="L42" s="28"/>
      <c r="M42" s="64" t="s">
        <v>120</v>
      </c>
    </row>
    <row r="43" spans="4:13" ht="19.5" customHeight="1">
      <c r="D43" s="31"/>
      <c r="E43" s="31"/>
      <c r="F43" s="171"/>
      <c r="G43" s="171" t="s">
        <v>11</v>
      </c>
      <c r="H43" s="170"/>
      <c r="I43" s="90"/>
      <c r="J43" s="174" t="s">
        <v>12</v>
      </c>
      <c r="K43" s="174"/>
      <c r="L43" s="174"/>
      <c r="M43" s="58"/>
    </row>
    <row r="44" spans="1:12" ht="19.5" customHeight="1">
      <c r="A44" s="29"/>
      <c r="D44" s="28"/>
      <c r="E44" s="31"/>
      <c r="F44" s="149" t="s">
        <v>235</v>
      </c>
      <c r="G44" s="32"/>
      <c r="H44" s="149" t="s">
        <v>49</v>
      </c>
      <c r="I44" s="32"/>
      <c r="J44" s="149" t="s">
        <v>235</v>
      </c>
      <c r="K44" s="32"/>
      <c r="L44" s="149" t="s">
        <v>49</v>
      </c>
    </row>
    <row r="45" spans="1:12" ht="19.5" customHeight="1">
      <c r="A45" s="29"/>
      <c r="D45" s="33" t="s">
        <v>0</v>
      </c>
      <c r="E45" s="33"/>
      <c r="F45" s="150">
        <v>2019</v>
      </c>
      <c r="G45" s="34"/>
      <c r="H45" s="150">
        <v>2018</v>
      </c>
      <c r="I45" s="65"/>
      <c r="J45" s="150">
        <v>2019</v>
      </c>
      <c r="K45" s="34"/>
      <c r="L45" s="150">
        <v>2018</v>
      </c>
    </row>
    <row r="46" spans="1:13" ht="19.5" customHeight="1">
      <c r="A46" s="29"/>
      <c r="D46" s="33"/>
      <c r="E46" s="33"/>
      <c r="F46" s="35" t="s">
        <v>90</v>
      </c>
      <c r="G46" s="36"/>
      <c r="H46" s="148" t="s">
        <v>202</v>
      </c>
      <c r="J46" s="35" t="s">
        <v>90</v>
      </c>
      <c r="K46" s="36"/>
      <c r="L46" s="148" t="s">
        <v>202</v>
      </c>
      <c r="M46" s="58"/>
    </row>
    <row r="47" spans="2:12" ht="19.5" customHeight="1">
      <c r="B47" s="37"/>
      <c r="D47" s="33"/>
      <c r="E47" s="33"/>
      <c r="F47" s="151" t="s">
        <v>91</v>
      </c>
      <c r="G47" s="34"/>
      <c r="H47" s="35"/>
      <c r="I47" s="152"/>
      <c r="J47" s="151" t="s">
        <v>91</v>
      </c>
      <c r="K47" s="34"/>
      <c r="L47" s="35"/>
    </row>
    <row r="48" spans="1:13" ht="19.5" customHeight="1">
      <c r="A48" s="24" t="s">
        <v>23</v>
      </c>
      <c r="B48" s="31"/>
      <c r="D48" s="31"/>
      <c r="E48" s="31"/>
      <c r="G48" s="28"/>
      <c r="M48" s="66"/>
    </row>
    <row r="49" spans="1:13" ht="19.5" customHeight="1">
      <c r="A49" s="24" t="s">
        <v>22</v>
      </c>
      <c r="B49" s="31"/>
      <c r="D49" s="31"/>
      <c r="E49" s="31"/>
      <c r="G49" s="28"/>
      <c r="M49" s="66"/>
    </row>
    <row r="50" spans="1:13" ht="19.5" customHeight="1">
      <c r="A50" s="28" t="s">
        <v>280</v>
      </c>
      <c r="B50" s="31"/>
      <c r="D50" s="31">
        <v>15</v>
      </c>
      <c r="E50" s="31"/>
      <c r="F50" s="44">
        <v>790000</v>
      </c>
      <c r="G50" s="44"/>
      <c r="H50" s="44">
        <v>0</v>
      </c>
      <c r="I50" s="44"/>
      <c r="J50" s="44">
        <v>790000</v>
      </c>
      <c r="K50" s="45"/>
      <c r="L50" s="44">
        <v>0</v>
      </c>
      <c r="M50" s="66"/>
    </row>
    <row r="51" spans="1:13" ht="19.5" customHeight="1">
      <c r="A51" s="28" t="s">
        <v>64</v>
      </c>
      <c r="B51" s="31"/>
      <c r="D51" s="40" t="s">
        <v>260</v>
      </c>
      <c r="E51" s="45"/>
      <c r="F51" s="44">
        <v>245546</v>
      </c>
      <c r="G51" s="49"/>
      <c r="H51" s="44">
        <v>340869</v>
      </c>
      <c r="I51" s="49"/>
      <c r="J51" s="44">
        <v>245534</v>
      </c>
      <c r="K51" s="50"/>
      <c r="L51" s="44">
        <v>319306</v>
      </c>
      <c r="M51" s="50"/>
    </row>
    <row r="52" spans="1:13" ht="19.5" customHeight="1">
      <c r="A52" s="28" t="s">
        <v>198</v>
      </c>
      <c r="B52" s="31"/>
      <c r="D52" s="40"/>
      <c r="E52" s="45"/>
      <c r="F52" s="45"/>
      <c r="G52" s="49"/>
      <c r="H52" s="44"/>
      <c r="I52" s="49"/>
      <c r="J52" s="44"/>
      <c r="K52" s="50"/>
      <c r="L52" s="44"/>
      <c r="M52" s="50"/>
    </row>
    <row r="53" spans="1:13" ht="19.5" customHeight="1">
      <c r="A53" s="28" t="s">
        <v>199</v>
      </c>
      <c r="B53" s="31"/>
      <c r="D53" s="40">
        <v>17</v>
      </c>
      <c r="E53" s="45"/>
      <c r="F53" s="44">
        <v>980000</v>
      </c>
      <c r="G53" s="49"/>
      <c r="H53" s="44">
        <v>980000</v>
      </c>
      <c r="I53" s="49"/>
      <c r="J53" s="44">
        <v>980000</v>
      </c>
      <c r="K53" s="50"/>
      <c r="L53" s="44">
        <v>980000</v>
      </c>
      <c r="M53" s="50"/>
    </row>
    <row r="54" spans="1:13" ht="19.5" customHeight="1">
      <c r="A54" s="28" t="s">
        <v>229</v>
      </c>
      <c r="B54" s="31"/>
      <c r="D54" s="40">
        <v>18</v>
      </c>
      <c r="E54" s="45"/>
      <c r="F54" s="44">
        <v>1000000</v>
      </c>
      <c r="G54" s="49"/>
      <c r="H54" s="44">
        <v>0</v>
      </c>
      <c r="I54" s="49"/>
      <c r="J54" s="44">
        <v>1000000</v>
      </c>
      <c r="K54" s="50"/>
      <c r="L54" s="44">
        <v>0</v>
      </c>
      <c r="M54" s="50"/>
    </row>
    <row r="55" spans="1:13" ht="19.5" customHeight="1">
      <c r="A55" s="28" t="s">
        <v>188</v>
      </c>
      <c r="B55" s="31"/>
      <c r="D55" s="40"/>
      <c r="E55" s="45"/>
      <c r="F55" s="45"/>
      <c r="G55" s="49"/>
      <c r="H55" s="44"/>
      <c r="I55" s="49"/>
      <c r="J55" s="44"/>
      <c r="K55" s="50"/>
      <c r="L55" s="44"/>
      <c r="M55" s="50"/>
    </row>
    <row r="56" spans="1:13" ht="19.5" customHeight="1">
      <c r="A56" s="28" t="s">
        <v>126</v>
      </c>
      <c r="B56" s="31"/>
      <c r="D56" s="40"/>
      <c r="E56" s="68"/>
      <c r="F56" s="42">
        <v>8809</v>
      </c>
      <c r="G56" s="42"/>
      <c r="H56" s="42">
        <v>8809</v>
      </c>
      <c r="I56" s="42"/>
      <c r="J56" s="42">
        <v>8809</v>
      </c>
      <c r="K56" s="42"/>
      <c r="L56" s="42">
        <v>8809</v>
      </c>
      <c r="M56" s="50"/>
    </row>
    <row r="57" spans="1:13" ht="19.5" customHeight="1">
      <c r="A57" s="28" t="s">
        <v>136</v>
      </c>
      <c r="B57" s="31"/>
      <c r="D57" s="40"/>
      <c r="E57" s="68"/>
      <c r="F57" s="42">
        <v>7751</v>
      </c>
      <c r="G57" s="42"/>
      <c r="H57" s="42">
        <v>8069</v>
      </c>
      <c r="I57" s="42"/>
      <c r="J57" s="42">
        <v>7751</v>
      </c>
      <c r="K57" s="42"/>
      <c r="L57" s="42">
        <v>8069</v>
      </c>
      <c r="M57" s="50"/>
    </row>
    <row r="58" spans="1:13" ht="19.5" customHeight="1">
      <c r="A58" s="24" t="s">
        <v>24</v>
      </c>
      <c r="B58" s="31"/>
      <c r="D58" s="40"/>
      <c r="E58" s="45"/>
      <c r="F58" s="154">
        <f>SUM(F50:F57)</f>
        <v>3032106</v>
      </c>
      <c r="G58" s="42"/>
      <c r="H58" s="154">
        <f>SUM(H50:H57)</f>
        <v>1337747</v>
      </c>
      <c r="I58" s="42"/>
      <c r="J58" s="154">
        <f>SUM(J50:J57)</f>
        <v>3032094</v>
      </c>
      <c r="K58" s="42"/>
      <c r="L58" s="154">
        <f>SUM(L50:L57)</f>
        <v>1316184</v>
      </c>
      <c r="M58" s="66"/>
    </row>
    <row r="59" spans="1:13" ht="19.5" customHeight="1">
      <c r="A59" s="24" t="s">
        <v>25</v>
      </c>
      <c r="B59" s="31"/>
      <c r="D59" s="40"/>
      <c r="E59" s="45"/>
      <c r="F59" s="42"/>
      <c r="G59" s="42"/>
      <c r="H59" s="42"/>
      <c r="I59" s="42"/>
      <c r="J59" s="42"/>
      <c r="K59" s="42"/>
      <c r="L59" s="42"/>
      <c r="M59" s="66"/>
    </row>
    <row r="60" spans="1:13" ht="19.5" customHeight="1">
      <c r="A60" s="28" t="s">
        <v>200</v>
      </c>
      <c r="B60" s="31"/>
      <c r="D60" s="40"/>
      <c r="E60" s="45"/>
      <c r="F60" s="42"/>
      <c r="G60" s="42"/>
      <c r="H60" s="42"/>
      <c r="I60" s="42"/>
      <c r="J60" s="42"/>
      <c r="K60" s="42"/>
      <c r="L60" s="42"/>
      <c r="M60" s="66"/>
    </row>
    <row r="61" spans="1:13" ht="19.5" customHeight="1">
      <c r="A61" s="28" t="s">
        <v>112</v>
      </c>
      <c r="B61" s="31"/>
      <c r="D61" s="40">
        <v>17</v>
      </c>
      <c r="E61" s="45"/>
      <c r="F61" s="42">
        <v>5040000</v>
      </c>
      <c r="G61" s="42"/>
      <c r="H61" s="42">
        <v>6020000</v>
      </c>
      <c r="I61" s="42"/>
      <c r="J61" s="42">
        <v>5040000</v>
      </c>
      <c r="K61" s="42"/>
      <c r="L61" s="42">
        <v>6020000</v>
      </c>
      <c r="M61" s="66"/>
    </row>
    <row r="62" spans="1:13" ht="19.5" customHeight="1">
      <c r="A62" s="47" t="s">
        <v>228</v>
      </c>
      <c r="B62" s="31"/>
      <c r="D62" s="40">
        <v>18</v>
      </c>
      <c r="E62" s="45"/>
      <c r="F62" s="44">
        <v>1000000</v>
      </c>
      <c r="G62" s="42"/>
      <c r="H62" s="44">
        <v>2000000</v>
      </c>
      <c r="I62" s="42"/>
      <c r="J62" s="44">
        <v>1000000</v>
      </c>
      <c r="K62" s="41"/>
      <c r="L62" s="44">
        <v>2000000</v>
      </c>
      <c r="M62" s="50"/>
    </row>
    <row r="63" spans="1:13" ht="19.5" customHeight="1">
      <c r="A63" s="47" t="s">
        <v>184</v>
      </c>
      <c r="B63" s="31"/>
      <c r="D63" s="40">
        <v>19</v>
      </c>
      <c r="E63" s="45"/>
      <c r="F63" s="44">
        <v>1715</v>
      </c>
      <c r="G63" s="42"/>
      <c r="H63" s="44">
        <v>16633</v>
      </c>
      <c r="I63" s="42"/>
      <c r="J63" s="44">
        <v>1715</v>
      </c>
      <c r="K63" s="41"/>
      <c r="L63" s="44">
        <v>16633</v>
      </c>
      <c r="M63" s="50"/>
    </row>
    <row r="64" spans="1:13" ht="19.5" customHeight="1">
      <c r="A64" s="47" t="s">
        <v>127</v>
      </c>
      <c r="B64" s="31"/>
      <c r="D64" s="40"/>
      <c r="E64" s="45"/>
      <c r="F64" s="44"/>
      <c r="G64" s="42"/>
      <c r="H64" s="44"/>
      <c r="I64" s="42"/>
      <c r="J64" s="44"/>
      <c r="K64" s="41"/>
      <c r="L64" s="44"/>
      <c r="M64" s="50"/>
    </row>
    <row r="65" spans="1:13" ht="19.5" customHeight="1">
      <c r="A65" s="28" t="s">
        <v>128</v>
      </c>
      <c r="B65" s="31"/>
      <c r="D65" s="40"/>
      <c r="E65" s="45"/>
      <c r="F65" s="41">
        <v>80794</v>
      </c>
      <c r="G65" s="49"/>
      <c r="H65" s="41">
        <v>90025</v>
      </c>
      <c r="I65" s="49"/>
      <c r="J65" s="41">
        <v>80794</v>
      </c>
      <c r="K65" s="50"/>
      <c r="L65" s="41">
        <v>75492</v>
      </c>
      <c r="M65" s="50"/>
    </row>
    <row r="66" spans="1:13" ht="19.5" customHeight="1">
      <c r="A66" s="28" t="s">
        <v>81</v>
      </c>
      <c r="B66" s="31"/>
      <c r="D66" s="40" t="s">
        <v>261</v>
      </c>
      <c r="E66" s="45"/>
      <c r="F66" s="51">
        <v>415968</v>
      </c>
      <c r="G66" s="49"/>
      <c r="H66" s="51">
        <v>329404</v>
      </c>
      <c r="I66" s="49"/>
      <c r="J66" s="51">
        <v>415968</v>
      </c>
      <c r="K66" s="50"/>
      <c r="L66" s="51">
        <v>329404</v>
      </c>
      <c r="M66" s="50"/>
    </row>
    <row r="67" spans="1:13" ht="19.5" customHeight="1">
      <c r="A67" s="24" t="s">
        <v>27</v>
      </c>
      <c r="B67" s="31"/>
      <c r="D67" s="31"/>
      <c r="E67" s="31"/>
      <c r="F67" s="46">
        <f>SUM(F59:F66)</f>
        <v>6538477</v>
      </c>
      <c r="G67" s="42"/>
      <c r="H67" s="46">
        <f>SUM(H59:H66)</f>
        <v>8456062</v>
      </c>
      <c r="I67" s="42"/>
      <c r="J67" s="46">
        <f>SUM(J59:J66)</f>
        <v>6538477</v>
      </c>
      <c r="K67" s="42"/>
      <c r="L67" s="46">
        <f>SUM(L59:L66)</f>
        <v>8441529</v>
      </c>
      <c r="M67" s="66"/>
    </row>
    <row r="68" spans="1:13" ht="19.5" customHeight="1">
      <c r="A68" s="24" t="s">
        <v>28</v>
      </c>
      <c r="B68" s="31"/>
      <c r="D68" s="31"/>
      <c r="E68" s="31"/>
      <c r="F68" s="51">
        <f>SUM(F58,F67)</f>
        <v>9570583</v>
      </c>
      <c r="G68" s="42"/>
      <c r="H68" s="51">
        <f>SUM(H58,H67)</f>
        <v>9793809</v>
      </c>
      <c r="I68" s="49"/>
      <c r="J68" s="51">
        <f>SUM(J58,J67)</f>
        <v>9570571</v>
      </c>
      <c r="K68" s="49"/>
      <c r="L68" s="51">
        <f>SUM(L58,L67)</f>
        <v>9757713</v>
      </c>
      <c r="M68" s="66"/>
    </row>
    <row r="69" spans="1:13" ht="19.5" customHeight="1">
      <c r="A69" s="47"/>
      <c r="B69" s="31"/>
      <c r="M69" s="66"/>
    </row>
    <row r="70" spans="1:13" ht="19.5" customHeight="1">
      <c r="A70" s="28" t="s">
        <v>1</v>
      </c>
      <c r="B70" s="31"/>
      <c r="D70" s="28"/>
      <c r="F70" s="28"/>
      <c r="G70" s="28"/>
      <c r="H70" s="28"/>
      <c r="M70" s="66"/>
    </row>
    <row r="71" spans="2:13" ht="19.5" customHeight="1">
      <c r="B71" s="31"/>
      <c r="D71" s="28"/>
      <c r="F71" s="28"/>
      <c r="G71" s="28"/>
      <c r="H71" s="28"/>
      <c r="M71" s="66"/>
    </row>
    <row r="72" spans="2:13" ht="19.5" customHeight="1">
      <c r="B72" s="31"/>
      <c r="D72" s="28"/>
      <c r="F72" s="28"/>
      <c r="G72" s="28"/>
      <c r="H72" s="28"/>
      <c r="M72" s="66"/>
    </row>
    <row r="73" spans="2:13" ht="19.5" customHeight="1">
      <c r="B73" s="31"/>
      <c r="D73" s="28"/>
      <c r="F73" s="28"/>
      <c r="G73" s="28"/>
      <c r="H73" s="28"/>
      <c r="M73" s="66"/>
    </row>
    <row r="74" spans="1:13" ht="19.5" customHeight="1">
      <c r="A74" s="24" t="s">
        <v>266</v>
      </c>
      <c r="B74" s="26"/>
      <c r="C74" s="26"/>
      <c r="D74" s="27"/>
      <c r="E74" s="25"/>
      <c r="F74" s="27"/>
      <c r="G74" s="27"/>
      <c r="H74" s="27"/>
      <c r="M74" s="66"/>
    </row>
    <row r="75" spans="1:13" ht="19.5" customHeight="1">
      <c r="A75" s="24" t="s">
        <v>72</v>
      </c>
      <c r="B75" s="26"/>
      <c r="C75" s="26"/>
      <c r="D75" s="27"/>
      <c r="E75" s="25"/>
      <c r="F75" s="27"/>
      <c r="G75" s="27"/>
      <c r="H75" s="27"/>
      <c r="I75" s="146"/>
      <c r="J75" s="27"/>
      <c r="K75" s="27"/>
      <c r="L75" s="27"/>
      <c r="M75" s="66"/>
    </row>
    <row r="76" spans="1:12" ht="19.5" customHeight="1">
      <c r="A76" s="24" t="s">
        <v>234</v>
      </c>
      <c r="B76" s="25"/>
      <c r="C76" s="26"/>
      <c r="D76" s="27"/>
      <c r="E76" s="25"/>
      <c r="F76" s="27"/>
      <c r="G76" s="27"/>
      <c r="H76" s="27"/>
      <c r="I76" s="146"/>
      <c r="J76" s="27"/>
      <c r="K76" s="27"/>
      <c r="L76" s="27"/>
    </row>
    <row r="77" spans="1:13" ht="19.5" customHeight="1">
      <c r="A77" s="29"/>
      <c r="C77" s="28"/>
      <c r="D77" s="28"/>
      <c r="E77" s="30"/>
      <c r="F77" s="30"/>
      <c r="G77" s="30"/>
      <c r="H77" s="30"/>
      <c r="I77" s="125"/>
      <c r="J77" s="30"/>
      <c r="K77" s="28"/>
      <c r="L77" s="28"/>
      <c r="M77" s="64" t="s">
        <v>120</v>
      </c>
    </row>
    <row r="78" spans="4:13" ht="19.5" customHeight="1">
      <c r="D78" s="31"/>
      <c r="E78" s="31"/>
      <c r="F78" s="171"/>
      <c r="G78" s="171" t="s">
        <v>11</v>
      </c>
      <c r="H78" s="170"/>
      <c r="I78" s="90"/>
      <c r="J78" s="174" t="s">
        <v>12</v>
      </c>
      <c r="K78" s="174"/>
      <c r="L78" s="174"/>
      <c r="M78" s="58"/>
    </row>
    <row r="79" spans="1:12" ht="19.5" customHeight="1">
      <c r="A79" s="29"/>
      <c r="D79" s="28"/>
      <c r="E79" s="31"/>
      <c r="F79" s="149" t="s">
        <v>235</v>
      </c>
      <c r="G79" s="32"/>
      <c r="H79" s="149" t="s">
        <v>49</v>
      </c>
      <c r="I79" s="32"/>
      <c r="J79" s="149" t="s">
        <v>235</v>
      </c>
      <c r="K79" s="32"/>
      <c r="L79" s="149" t="s">
        <v>49</v>
      </c>
    </row>
    <row r="80" spans="1:12" ht="19.5" customHeight="1">
      <c r="A80" s="29"/>
      <c r="D80" s="33" t="s">
        <v>0</v>
      </c>
      <c r="E80" s="33"/>
      <c r="F80" s="150">
        <v>2019</v>
      </c>
      <c r="G80" s="34"/>
      <c r="H80" s="150">
        <v>2018</v>
      </c>
      <c r="I80" s="65"/>
      <c r="J80" s="150">
        <v>2019</v>
      </c>
      <c r="K80" s="34"/>
      <c r="L80" s="150">
        <v>2018</v>
      </c>
    </row>
    <row r="81" spans="1:13" ht="19.5" customHeight="1">
      <c r="A81" s="29"/>
      <c r="D81" s="33"/>
      <c r="E81" s="33"/>
      <c r="F81" s="35" t="s">
        <v>90</v>
      </c>
      <c r="G81" s="36"/>
      <c r="H81" s="148" t="s">
        <v>202</v>
      </c>
      <c r="J81" s="35" t="s">
        <v>90</v>
      </c>
      <c r="K81" s="36"/>
      <c r="L81" s="148" t="s">
        <v>202</v>
      </c>
      <c r="M81" s="58"/>
    </row>
    <row r="82" spans="2:12" ht="19.5" customHeight="1">
      <c r="B82" s="37"/>
      <c r="D82" s="33"/>
      <c r="E82" s="33"/>
      <c r="F82" s="151" t="s">
        <v>91</v>
      </c>
      <c r="G82" s="34"/>
      <c r="H82" s="35"/>
      <c r="I82" s="152"/>
      <c r="J82" s="151" t="s">
        <v>91</v>
      </c>
      <c r="K82" s="34"/>
      <c r="L82" s="35"/>
    </row>
    <row r="83" spans="1:13" ht="19.5" customHeight="1">
      <c r="A83" s="24" t="s">
        <v>26</v>
      </c>
      <c r="B83" s="31"/>
      <c r="D83" s="33"/>
      <c r="E83" s="33"/>
      <c r="F83" s="151"/>
      <c r="G83" s="34"/>
      <c r="H83" s="151"/>
      <c r="I83" s="152"/>
      <c r="J83" s="151"/>
      <c r="K83" s="151"/>
      <c r="L83" s="151"/>
      <c r="M83" s="66"/>
    </row>
    <row r="84" spans="1:13" ht="19.5" customHeight="1">
      <c r="A84" s="24" t="s">
        <v>29</v>
      </c>
      <c r="B84" s="31"/>
      <c r="D84" s="31"/>
      <c r="E84" s="31"/>
      <c r="G84" s="28"/>
      <c r="M84" s="66"/>
    </row>
    <row r="85" spans="1:13" ht="19.5" customHeight="1">
      <c r="A85" s="28" t="s">
        <v>2</v>
      </c>
      <c r="B85" s="31"/>
      <c r="D85" s="40"/>
      <c r="E85" s="31"/>
      <c r="G85" s="28"/>
      <c r="M85" s="66"/>
    </row>
    <row r="86" spans="1:13" ht="19.5" customHeight="1">
      <c r="A86" s="28" t="s">
        <v>30</v>
      </c>
      <c r="B86" s="31"/>
      <c r="D86" s="45"/>
      <c r="E86" s="31"/>
      <c r="G86" s="28"/>
      <c r="M86" s="66"/>
    </row>
    <row r="87" spans="1:13" ht="19.5" customHeight="1" thickBot="1">
      <c r="A87" s="28" t="s">
        <v>121</v>
      </c>
      <c r="B87" s="31"/>
      <c r="D87" s="40"/>
      <c r="E87" s="31"/>
      <c r="F87" s="52">
        <v>582923</v>
      </c>
      <c r="G87" s="49"/>
      <c r="H87" s="52">
        <v>582923</v>
      </c>
      <c r="I87" s="49"/>
      <c r="J87" s="52">
        <v>582923</v>
      </c>
      <c r="K87" s="50"/>
      <c r="L87" s="52">
        <v>582923</v>
      </c>
      <c r="M87" s="67"/>
    </row>
    <row r="88" spans="1:13" ht="19.5" customHeight="1" thickTop="1">
      <c r="A88" s="28" t="s">
        <v>82</v>
      </c>
      <c r="B88" s="31"/>
      <c r="D88" s="40"/>
      <c r="E88" s="31"/>
      <c r="F88" s="49"/>
      <c r="G88" s="49"/>
      <c r="H88" s="49"/>
      <c r="I88" s="49"/>
      <c r="J88" s="49"/>
      <c r="K88" s="50"/>
      <c r="L88" s="49"/>
      <c r="M88" s="66"/>
    </row>
    <row r="89" spans="1:13" ht="19.5" customHeight="1">
      <c r="A89" s="28" t="s">
        <v>250</v>
      </c>
      <c r="B89" s="31"/>
      <c r="D89" s="40"/>
      <c r="E89" s="31"/>
      <c r="F89" s="49"/>
      <c r="G89" s="49"/>
      <c r="H89" s="49"/>
      <c r="I89" s="49"/>
      <c r="J89" s="49"/>
      <c r="K89" s="50"/>
      <c r="L89" s="49"/>
      <c r="M89" s="66"/>
    </row>
    <row r="90" spans="1:13" ht="19.5" customHeight="1">
      <c r="A90" s="28" t="s">
        <v>207</v>
      </c>
      <c r="B90" s="31"/>
      <c r="D90" s="40"/>
      <c r="E90" s="31"/>
      <c r="F90" s="49"/>
      <c r="G90" s="49"/>
      <c r="H90" s="49"/>
      <c r="I90" s="49"/>
      <c r="J90" s="49"/>
      <c r="K90" s="50"/>
      <c r="L90" s="49"/>
      <c r="M90" s="66"/>
    </row>
    <row r="91" spans="1:13" ht="19.5" customHeight="1">
      <c r="A91" s="28" t="s">
        <v>208</v>
      </c>
      <c r="B91" s="31"/>
      <c r="D91" s="40">
        <v>24</v>
      </c>
      <c r="E91" s="40"/>
      <c r="F91" s="49">
        <f>'ce-consolidated'!H32</f>
        <v>571891</v>
      </c>
      <c r="G91" s="49"/>
      <c r="H91" s="49">
        <f>'ce-consolidated'!H24</f>
        <v>571515</v>
      </c>
      <c r="I91" s="49"/>
      <c r="J91" s="49">
        <f>'ce-separated'!E28</f>
        <v>571891</v>
      </c>
      <c r="K91" s="50"/>
      <c r="L91" s="49">
        <f>'ce-separated'!E21</f>
        <v>571515</v>
      </c>
      <c r="M91" s="50"/>
    </row>
    <row r="92" spans="1:13" ht="19.5" customHeight="1">
      <c r="A92" s="28" t="s">
        <v>3</v>
      </c>
      <c r="B92" s="31"/>
      <c r="D92" s="40">
        <v>24</v>
      </c>
      <c r="E92" s="40"/>
      <c r="F92" s="49">
        <v>4533334</v>
      </c>
      <c r="G92" s="49"/>
      <c r="H92" s="49">
        <f>'ce-consolidated'!J24</f>
        <v>4516313</v>
      </c>
      <c r="I92" s="49"/>
      <c r="J92" s="49">
        <f>'ce-separated'!G28</f>
        <v>4533334</v>
      </c>
      <c r="K92" s="50"/>
      <c r="L92" s="49">
        <f>'ce-separated'!G21</f>
        <v>4516313</v>
      </c>
      <c r="M92" s="50"/>
    </row>
    <row r="93" spans="1:13" ht="19.5" customHeight="1">
      <c r="A93" s="28" t="s">
        <v>201</v>
      </c>
      <c r="B93" s="31"/>
      <c r="D93" s="159"/>
      <c r="E93" s="40"/>
      <c r="F93" s="49">
        <f>'ce-consolidated'!L32</f>
        <v>6152</v>
      </c>
      <c r="G93" s="49"/>
      <c r="H93" s="49">
        <f>'ce-consolidated'!L24</f>
        <v>6152</v>
      </c>
      <c r="I93" s="49"/>
      <c r="J93" s="49">
        <v>0</v>
      </c>
      <c r="K93" s="50"/>
      <c r="L93" s="49">
        <v>0</v>
      </c>
      <c r="M93" s="50"/>
    </row>
    <row r="94" spans="1:13" ht="19.5" customHeight="1">
      <c r="A94" s="28" t="s">
        <v>9</v>
      </c>
      <c r="B94" s="31"/>
      <c r="D94" s="40"/>
      <c r="E94" s="40"/>
      <c r="F94" s="50"/>
      <c r="G94" s="49"/>
      <c r="H94" s="50"/>
      <c r="I94" s="49"/>
      <c r="J94" s="50"/>
      <c r="K94" s="50"/>
      <c r="L94" s="50"/>
      <c r="M94" s="44"/>
    </row>
    <row r="95" spans="1:13" ht="19.5" customHeight="1">
      <c r="A95" s="28" t="s">
        <v>148</v>
      </c>
      <c r="B95" s="31"/>
      <c r="D95" s="40"/>
      <c r="E95" s="40"/>
      <c r="F95" s="45"/>
      <c r="G95" s="45"/>
      <c r="H95" s="45"/>
      <c r="I95" s="68"/>
      <c r="J95" s="45"/>
      <c r="K95" s="45"/>
      <c r="L95" s="45"/>
      <c r="M95" s="44"/>
    </row>
    <row r="96" spans="1:13" ht="19.5" customHeight="1">
      <c r="A96" s="28" t="s">
        <v>124</v>
      </c>
      <c r="B96" s="31"/>
      <c r="D96" s="40"/>
      <c r="E96" s="40"/>
      <c r="F96" s="41">
        <f>'ce-consolidated'!N32</f>
        <v>80000</v>
      </c>
      <c r="G96" s="49"/>
      <c r="H96" s="41">
        <f>'ce-consolidated'!N24</f>
        <v>80000</v>
      </c>
      <c r="I96" s="49"/>
      <c r="J96" s="41">
        <f>'ce-separated'!I28</f>
        <v>80000</v>
      </c>
      <c r="K96" s="50"/>
      <c r="L96" s="41">
        <f>'ce-separated'!I21</f>
        <v>80000</v>
      </c>
      <c r="M96" s="44"/>
    </row>
    <row r="97" spans="1:13" ht="19.5" customHeight="1">
      <c r="A97" s="28" t="s">
        <v>129</v>
      </c>
      <c r="B97" s="31"/>
      <c r="D97" s="40"/>
      <c r="E97" s="40"/>
      <c r="F97" s="41">
        <f>'ce-consolidated'!P32</f>
        <v>280000</v>
      </c>
      <c r="G97" s="49"/>
      <c r="H97" s="41">
        <f>'ce-consolidated'!P24</f>
        <v>280000</v>
      </c>
      <c r="I97" s="49"/>
      <c r="J97" s="41">
        <f>'ce-separated'!K28</f>
        <v>280000</v>
      </c>
      <c r="K97" s="50"/>
      <c r="L97" s="41">
        <f>'ce-separated'!K21</f>
        <v>280000</v>
      </c>
      <c r="M97" s="44"/>
    </row>
    <row r="98" spans="1:13" ht="19.5" customHeight="1">
      <c r="A98" s="28" t="s">
        <v>45</v>
      </c>
      <c r="B98" s="31"/>
      <c r="D98" s="40"/>
      <c r="E98" s="40"/>
      <c r="F98" s="42">
        <f>'ce-consolidated'!R32</f>
        <v>23668207</v>
      </c>
      <c r="G98" s="49"/>
      <c r="H98" s="42">
        <f>'ce-consolidated'!R24</f>
        <v>22269329</v>
      </c>
      <c r="I98" s="49"/>
      <c r="J98" s="42">
        <f>'ce-separated'!M28</f>
        <v>9019460</v>
      </c>
      <c r="K98" s="49"/>
      <c r="L98" s="42">
        <f>'ce-separated'!M21</f>
        <v>8368193</v>
      </c>
      <c r="M98" s="49"/>
    </row>
    <row r="99" spans="1:13" ht="19.5" customHeight="1">
      <c r="A99" s="28" t="s">
        <v>60</v>
      </c>
      <c r="B99" s="31"/>
      <c r="D99" s="40"/>
      <c r="E99" s="40"/>
      <c r="F99" s="51">
        <f>'ce-consolidated'!AB32</f>
        <v>1263257</v>
      </c>
      <c r="G99" s="49"/>
      <c r="H99" s="51">
        <f>'ce-consolidated'!AB24</f>
        <v>1267685</v>
      </c>
      <c r="I99" s="49"/>
      <c r="J99" s="51">
        <f>'ce-separated'!S28</f>
        <v>514056</v>
      </c>
      <c r="K99" s="50"/>
      <c r="L99" s="51">
        <f>'ce-separated'!S21</f>
        <v>615199</v>
      </c>
      <c r="M99" s="44"/>
    </row>
    <row r="100" spans="1:13" ht="19.5" customHeight="1">
      <c r="A100" s="28" t="s">
        <v>61</v>
      </c>
      <c r="B100" s="31"/>
      <c r="D100" s="31"/>
      <c r="E100" s="40"/>
      <c r="F100" s="42">
        <f>SUM(F91:F99)</f>
        <v>30402841</v>
      </c>
      <c r="G100" s="49"/>
      <c r="H100" s="42">
        <f>SUM(H91:H99)</f>
        <v>28990994</v>
      </c>
      <c r="I100" s="49"/>
      <c r="J100" s="42">
        <f>SUM(J91:J99)</f>
        <v>14998741</v>
      </c>
      <c r="K100" s="50"/>
      <c r="L100" s="42">
        <f>SUM(L91:L99)</f>
        <v>14431220</v>
      </c>
      <c r="M100" s="50"/>
    </row>
    <row r="101" spans="1:13" ht="19.5" customHeight="1">
      <c r="A101" s="28" t="s">
        <v>174</v>
      </c>
      <c r="B101" s="31"/>
      <c r="D101" s="40"/>
      <c r="E101" s="40"/>
      <c r="F101" s="54">
        <f>'ce-consolidated'!AF32</f>
        <v>394990</v>
      </c>
      <c r="G101" s="49"/>
      <c r="H101" s="54">
        <f>'ce-consolidated'!AF24</f>
        <v>14693</v>
      </c>
      <c r="I101" s="49"/>
      <c r="J101" s="54">
        <v>0</v>
      </c>
      <c r="K101" s="50"/>
      <c r="L101" s="54">
        <v>0</v>
      </c>
      <c r="M101" s="50"/>
    </row>
    <row r="102" spans="1:13" ht="19.5" customHeight="1">
      <c r="A102" s="24" t="s">
        <v>31</v>
      </c>
      <c r="B102" s="31"/>
      <c r="D102" s="31"/>
      <c r="E102" s="31"/>
      <c r="F102" s="160">
        <f>SUM(F100:F101)</f>
        <v>30797831</v>
      </c>
      <c r="G102" s="41"/>
      <c r="H102" s="160">
        <f>SUM(H100:H101)</f>
        <v>29005687</v>
      </c>
      <c r="I102" s="42"/>
      <c r="J102" s="160">
        <f>SUM(J100:J101)</f>
        <v>14998741</v>
      </c>
      <c r="K102" s="55"/>
      <c r="L102" s="160">
        <f>SUM(L100:L101)</f>
        <v>14431220</v>
      </c>
      <c r="M102" s="67"/>
    </row>
    <row r="103" spans="1:13" ht="19.5" customHeight="1" thickBot="1">
      <c r="A103" s="24" t="s">
        <v>32</v>
      </c>
      <c r="B103" s="31"/>
      <c r="D103" s="31"/>
      <c r="E103" s="31"/>
      <c r="F103" s="56">
        <f>SUM(F68,F102)</f>
        <v>40368414</v>
      </c>
      <c r="G103" s="41"/>
      <c r="H103" s="56">
        <f>SUM(H68,H102)</f>
        <v>38799496</v>
      </c>
      <c r="I103" s="42"/>
      <c r="J103" s="56">
        <f>SUM(J68,J102)</f>
        <v>24569312</v>
      </c>
      <c r="K103" s="55"/>
      <c r="L103" s="56">
        <f>SUM(L68,L102)</f>
        <v>24188933</v>
      </c>
      <c r="M103" s="67"/>
    </row>
    <row r="104" spans="1:13" ht="19.5" customHeight="1" thickTop="1">
      <c r="A104" s="47"/>
      <c r="B104" s="47"/>
      <c r="D104" s="31"/>
      <c r="E104" s="31"/>
      <c r="F104" s="55">
        <f>F103-F34</f>
        <v>0</v>
      </c>
      <c r="G104" s="57"/>
      <c r="H104" s="55">
        <f>H103-H34</f>
        <v>0</v>
      </c>
      <c r="I104" s="55"/>
      <c r="J104" s="55">
        <f>J103-J34</f>
        <v>0</v>
      </c>
      <c r="K104" s="55"/>
      <c r="L104" s="55">
        <f>L103-L34</f>
        <v>0</v>
      </c>
      <c r="M104" s="57"/>
    </row>
    <row r="105" ht="19.5" customHeight="1">
      <c r="A105" s="28" t="s">
        <v>1</v>
      </c>
    </row>
    <row r="106" spans="4:12" ht="19.5" customHeight="1">
      <c r="D106" s="47"/>
      <c r="E106" s="47"/>
      <c r="F106" s="47"/>
      <c r="G106" s="47"/>
      <c r="H106" s="47"/>
      <c r="I106" s="119"/>
      <c r="J106" s="47"/>
      <c r="K106" s="47"/>
      <c r="L106" s="47"/>
    </row>
    <row r="107" spans="1:4" ht="19.5" customHeight="1">
      <c r="A107" s="161"/>
      <c r="B107" s="161"/>
      <c r="C107" s="161"/>
      <c r="D107" s="31"/>
    </row>
    <row r="108" spans="3:4" ht="19.5" customHeight="1">
      <c r="C108" s="28"/>
      <c r="D108" s="31"/>
    </row>
    <row r="109" spans="3:4" ht="19.5" customHeight="1">
      <c r="C109" s="28"/>
      <c r="D109" s="28" t="s">
        <v>33</v>
      </c>
    </row>
    <row r="110" spans="1:4" ht="19.5" customHeight="1">
      <c r="A110" s="161"/>
      <c r="B110" s="161"/>
      <c r="C110" s="161"/>
      <c r="D110" s="31"/>
    </row>
  </sheetData>
  <sheetProtection/>
  <mergeCells count="3">
    <mergeCell ref="J78:L78"/>
    <mergeCell ref="J5:L5"/>
    <mergeCell ref="J43:L43"/>
  </mergeCells>
  <printOptions horizontalCentered="1"/>
  <pageMargins left="0.9055118110236221" right="0.3937007874015748" top="0.7874015748031497" bottom="0.1968503937007874" header="0.1968503937007874" footer="0.1968503937007874"/>
  <pageSetup fitToHeight="0" fitToWidth="1" horizontalDpi="600" verticalDpi="600" orientation="portrait" paperSize="9" scale="77" r:id="rId2"/>
  <rowBreaks count="2" manualBreakCount="2">
    <brk id="38" max="255" man="1"/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showGridLines="0" view="pageBreakPreview" zoomScale="85" zoomScaleNormal="110" zoomScaleSheetLayoutView="85" workbookViewId="0" topLeftCell="A163">
      <selection activeCell="A171" sqref="A171"/>
    </sheetView>
  </sheetViews>
  <sheetFormatPr defaultColWidth="10.75390625" defaultRowHeight="18" customHeight="1"/>
  <cols>
    <col min="1" max="1" width="40.75390625" style="28" customWidth="1"/>
    <col min="2" max="2" width="6.875" style="28" customWidth="1"/>
    <col min="3" max="3" width="4.375" style="31" customWidth="1"/>
    <col min="4" max="4" width="0.6171875" style="31" hidden="1" customWidth="1"/>
    <col min="5" max="5" width="13.125" style="39" customWidth="1"/>
    <col min="6" max="6" width="0.74609375" style="58" customWidth="1"/>
    <col min="7" max="7" width="13.125" style="39" customWidth="1"/>
    <col min="8" max="8" width="0.74609375" style="28" customWidth="1"/>
    <col min="9" max="9" width="13.125" style="39" customWidth="1"/>
    <col min="10" max="10" width="0.74609375" style="28" customWidth="1"/>
    <col min="11" max="11" width="13.125" style="39" customWidth="1"/>
    <col min="12" max="12" width="0.6171875" style="66" customWidth="1"/>
    <col min="13" max="16384" width="10.75390625" style="28" customWidth="1"/>
  </cols>
  <sheetData>
    <row r="1" spans="1:13" s="66" customFormat="1" ht="18" customHeight="1">
      <c r="A1" s="58"/>
      <c r="B1" s="58"/>
      <c r="C1" s="31"/>
      <c r="D1" s="31"/>
      <c r="E1" s="39"/>
      <c r="F1" s="58"/>
      <c r="G1" s="39"/>
      <c r="H1" s="28"/>
      <c r="I1" s="39"/>
      <c r="J1" s="28"/>
      <c r="K1" s="57" t="s">
        <v>50</v>
      </c>
      <c r="M1" s="28"/>
    </row>
    <row r="2" spans="1:13" s="66" customFormat="1" ht="18" customHeight="1">
      <c r="A2" s="24" t="s">
        <v>289</v>
      </c>
      <c r="B2" s="25"/>
      <c r="C2" s="26"/>
      <c r="D2" s="26"/>
      <c r="E2" s="27"/>
      <c r="F2" s="146"/>
      <c r="G2" s="27"/>
      <c r="H2" s="25"/>
      <c r="I2" s="27"/>
      <c r="J2" s="25"/>
      <c r="K2" s="28"/>
      <c r="M2" s="28"/>
    </row>
    <row r="3" spans="1:13" s="66" customFormat="1" ht="18" customHeight="1">
      <c r="A3" s="89" t="s">
        <v>77</v>
      </c>
      <c r="B3" s="25"/>
      <c r="C3" s="26"/>
      <c r="D3" s="26"/>
      <c r="E3" s="27"/>
      <c r="F3" s="146"/>
      <c r="G3" s="27"/>
      <c r="H3" s="25"/>
      <c r="I3" s="27"/>
      <c r="J3" s="25"/>
      <c r="K3" s="27"/>
      <c r="M3" s="28"/>
    </row>
    <row r="4" spans="1:13" s="66" customFormat="1" ht="18" customHeight="1">
      <c r="A4" s="24" t="s">
        <v>236</v>
      </c>
      <c r="B4" s="25"/>
      <c r="C4" s="26"/>
      <c r="D4" s="26"/>
      <c r="E4" s="27"/>
      <c r="F4" s="146"/>
      <c r="G4" s="27"/>
      <c r="H4" s="25"/>
      <c r="I4" s="27"/>
      <c r="J4" s="25"/>
      <c r="K4" s="27"/>
      <c r="M4" s="28"/>
    </row>
    <row r="5" spans="1:13" s="66" customFormat="1" ht="18" customHeight="1">
      <c r="A5" s="28"/>
      <c r="B5" s="28"/>
      <c r="C5" s="28"/>
      <c r="D5" s="28"/>
      <c r="E5" s="39"/>
      <c r="F5" s="58"/>
      <c r="G5" s="39"/>
      <c r="H5" s="28"/>
      <c r="J5" s="28"/>
      <c r="K5" s="57" t="s">
        <v>122</v>
      </c>
      <c r="M5" s="28"/>
    </row>
    <row r="6" spans="1:13" s="66" customFormat="1" ht="18" customHeight="1">
      <c r="A6" s="28"/>
      <c r="B6" s="28"/>
      <c r="C6" s="31"/>
      <c r="D6" s="31"/>
      <c r="E6" s="174" t="s">
        <v>11</v>
      </c>
      <c r="F6" s="174"/>
      <c r="G6" s="174"/>
      <c r="H6" s="90"/>
      <c r="I6" s="174" t="s">
        <v>12</v>
      </c>
      <c r="J6" s="174"/>
      <c r="K6" s="174"/>
      <c r="M6" s="28"/>
    </row>
    <row r="7" spans="1:13" s="66" customFormat="1" ht="18" customHeight="1">
      <c r="A7" s="28"/>
      <c r="B7" s="28"/>
      <c r="C7" s="33" t="s">
        <v>0</v>
      </c>
      <c r="D7" s="33"/>
      <c r="E7" s="91" t="s">
        <v>195</v>
      </c>
      <c r="F7" s="65"/>
      <c r="G7" s="34">
        <v>2018</v>
      </c>
      <c r="H7" s="38"/>
      <c r="I7" s="91" t="s">
        <v>195</v>
      </c>
      <c r="J7" s="38"/>
      <c r="K7" s="34">
        <v>2018</v>
      </c>
      <c r="M7" s="28"/>
    </row>
    <row r="8" spans="1:13" s="66" customFormat="1" ht="18" customHeight="1">
      <c r="A8" s="92" t="s">
        <v>149</v>
      </c>
      <c r="B8" s="28"/>
      <c r="C8" s="33"/>
      <c r="D8" s="33"/>
      <c r="E8" s="91"/>
      <c r="F8" s="65"/>
      <c r="G8" s="34"/>
      <c r="H8" s="38"/>
      <c r="I8" s="91"/>
      <c r="J8" s="38"/>
      <c r="K8" s="34"/>
      <c r="M8" s="28"/>
    </row>
    <row r="9" spans="1:13" s="66" customFormat="1" ht="18" customHeight="1">
      <c r="A9" s="92" t="s">
        <v>35</v>
      </c>
      <c r="B9" s="28"/>
      <c r="C9" s="40">
        <v>3</v>
      </c>
      <c r="D9" s="40"/>
      <c r="E9" s="95"/>
      <c r="F9" s="68"/>
      <c r="G9" s="95"/>
      <c r="H9" s="45"/>
      <c r="I9" s="93"/>
      <c r="J9" s="45"/>
      <c r="K9" s="93"/>
      <c r="M9" s="28"/>
    </row>
    <row r="10" spans="1:13" s="66" customFormat="1" ht="18" customHeight="1">
      <c r="A10" s="28" t="s">
        <v>113</v>
      </c>
      <c r="B10" s="28"/>
      <c r="C10" s="94"/>
      <c r="D10" s="94"/>
      <c r="E10" s="42">
        <v>522545</v>
      </c>
      <c r="F10" s="68"/>
      <c r="G10" s="42">
        <v>549502</v>
      </c>
      <c r="H10" s="68"/>
      <c r="I10" s="42">
        <v>522545</v>
      </c>
      <c r="J10" s="42"/>
      <c r="K10" s="42">
        <v>549502</v>
      </c>
      <c r="M10" s="28"/>
    </row>
    <row r="11" spans="1:13" s="66" customFormat="1" ht="18" customHeight="1">
      <c r="A11" s="28" t="s">
        <v>114</v>
      </c>
      <c r="B11" s="28"/>
      <c r="C11" s="94"/>
      <c r="D11" s="94"/>
      <c r="E11" s="42">
        <v>1731</v>
      </c>
      <c r="F11" s="49"/>
      <c r="G11" s="42">
        <v>6638</v>
      </c>
      <c r="H11" s="49"/>
      <c r="I11" s="42">
        <v>268937</v>
      </c>
      <c r="J11" s="49"/>
      <c r="K11" s="42">
        <v>248635</v>
      </c>
      <c r="M11" s="28"/>
    </row>
    <row r="12" spans="1:13" s="66" customFormat="1" ht="18" customHeight="1">
      <c r="A12" s="28" t="s">
        <v>251</v>
      </c>
      <c r="B12" s="28"/>
      <c r="C12" s="96"/>
      <c r="D12" s="94"/>
      <c r="E12" s="42">
        <v>88107</v>
      </c>
      <c r="F12" s="49"/>
      <c r="G12" s="42">
        <v>96988</v>
      </c>
      <c r="H12" s="49"/>
      <c r="I12" s="42">
        <v>88107</v>
      </c>
      <c r="J12" s="49"/>
      <c r="K12" s="42">
        <v>79174</v>
      </c>
      <c r="M12" s="28"/>
    </row>
    <row r="13" spans="1:13" s="66" customFormat="1" ht="18" customHeight="1">
      <c r="A13" s="28" t="s">
        <v>240</v>
      </c>
      <c r="B13" s="28"/>
      <c r="C13" s="94"/>
      <c r="D13" s="94"/>
      <c r="E13" s="42">
        <v>0</v>
      </c>
      <c r="F13" s="49"/>
      <c r="G13" s="42">
        <v>423086</v>
      </c>
      <c r="H13" s="49"/>
      <c r="I13" s="42">
        <v>0</v>
      </c>
      <c r="J13" s="49"/>
      <c r="K13" s="42">
        <v>423086</v>
      </c>
      <c r="M13" s="28"/>
    </row>
    <row r="14" spans="1:13" s="66" customFormat="1" ht="18" customHeight="1">
      <c r="A14" s="28" t="s">
        <v>34</v>
      </c>
      <c r="B14" s="28"/>
      <c r="C14" s="97"/>
      <c r="D14" s="40"/>
      <c r="E14" s="46">
        <v>6193</v>
      </c>
      <c r="F14" s="49"/>
      <c r="G14" s="46">
        <v>14224</v>
      </c>
      <c r="H14" s="49"/>
      <c r="I14" s="46">
        <v>6595</v>
      </c>
      <c r="J14" s="50"/>
      <c r="K14" s="46">
        <v>14086</v>
      </c>
      <c r="M14" s="28"/>
    </row>
    <row r="15" spans="1:13" s="66" customFormat="1" ht="18" customHeight="1">
      <c r="A15" s="24" t="s">
        <v>36</v>
      </c>
      <c r="B15" s="28"/>
      <c r="C15" s="40"/>
      <c r="D15" s="40"/>
      <c r="E15" s="51">
        <f>SUM(E10:E14)</f>
        <v>618576</v>
      </c>
      <c r="F15" s="49"/>
      <c r="G15" s="51">
        <f>SUM(G10:G14)</f>
        <v>1090438</v>
      </c>
      <c r="H15" s="50"/>
      <c r="I15" s="51">
        <f>SUM(I10:I14)</f>
        <v>886184</v>
      </c>
      <c r="J15" s="50"/>
      <c r="K15" s="51">
        <f>SUM(K10:K14)</f>
        <v>1314483</v>
      </c>
      <c r="M15" s="28"/>
    </row>
    <row r="16" spans="1:13" s="66" customFormat="1" ht="18" customHeight="1">
      <c r="A16" s="92" t="s">
        <v>37</v>
      </c>
      <c r="B16" s="28"/>
      <c r="C16" s="40">
        <v>3</v>
      </c>
      <c r="D16" s="40"/>
      <c r="E16" s="172"/>
      <c r="F16" s="68"/>
      <c r="G16" s="172"/>
      <c r="H16" s="45"/>
      <c r="I16" s="48"/>
      <c r="J16" s="45"/>
      <c r="K16" s="48"/>
      <c r="M16" s="28"/>
    </row>
    <row r="17" spans="1:11" ht="18" customHeight="1">
      <c r="A17" s="28" t="s">
        <v>115</v>
      </c>
      <c r="C17" s="40"/>
      <c r="D17" s="40"/>
      <c r="E17" s="49">
        <v>475872</v>
      </c>
      <c r="F17" s="49"/>
      <c r="G17" s="49">
        <v>501569</v>
      </c>
      <c r="H17" s="49"/>
      <c r="I17" s="49">
        <v>475872</v>
      </c>
      <c r="J17" s="50"/>
      <c r="K17" s="49">
        <v>501569</v>
      </c>
    </row>
    <row r="18" spans="1:11" ht="18" customHeight="1">
      <c r="A18" s="28" t="s">
        <v>233</v>
      </c>
      <c r="C18" s="40"/>
      <c r="D18" s="40"/>
      <c r="E18" s="49">
        <v>93422</v>
      </c>
      <c r="F18" s="49"/>
      <c r="G18" s="49">
        <v>105822</v>
      </c>
      <c r="H18" s="49"/>
      <c r="I18" s="49">
        <v>93422</v>
      </c>
      <c r="J18" s="50"/>
      <c r="K18" s="49">
        <v>97751</v>
      </c>
    </row>
    <row r="19" spans="1:12" s="58" customFormat="1" ht="18" customHeight="1">
      <c r="A19" s="58" t="s">
        <v>41</v>
      </c>
      <c r="C19" s="94"/>
      <c r="D19" s="94"/>
      <c r="E19" s="49">
        <v>97494</v>
      </c>
      <c r="F19" s="49"/>
      <c r="G19" s="49">
        <v>100606</v>
      </c>
      <c r="H19" s="49"/>
      <c r="I19" s="49">
        <v>97885</v>
      </c>
      <c r="J19" s="50"/>
      <c r="K19" s="49">
        <v>95784</v>
      </c>
      <c r="L19" s="64"/>
    </row>
    <row r="20" spans="1:11" ht="18" customHeight="1">
      <c r="A20" s="28" t="s">
        <v>241</v>
      </c>
      <c r="C20" s="40"/>
      <c r="D20" s="40"/>
      <c r="E20" s="51">
        <v>0</v>
      </c>
      <c r="F20" s="49"/>
      <c r="G20" s="51">
        <v>9604</v>
      </c>
      <c r="H20" s="42"/>
      <c r="I20" s="51">
        <v>0</v>
      </c>
      <c r="J20" s="42"/>
      <c r="K20" s="46">
        <v>9604</v>
      </c>
    </row>
    <row r="21" spans="1:11" ht="18" customHeight="1">
      <c r="A21" s="92" t="s">
        <v>191</v>
      </c>
      <c r="C21" s="40"/>
      <c r="D21" s="40"/>
      <c r="E21" s="51">
        <f>SUM(E17:E20)</f>
        <v>666788</v>
      </c>
      <c r="F21" s="49"/>
      <c r="G21" s="51">
        <f>SUM(G17:G20)</f>
        <v>717601</v>
      </c>
      <c r="H21" s="50"/>
      <c r="I21" s="51">
        <f>SUM(I17:I20)</f>
        <v>667179</v>
      </c>
      <c r="J21" s="50"/>
      <c r="K21" s="51">
        <f>SUM(K17:K20)</f>
        <v>704708</v>
      </c>
    </row>
    <row r="22" spans="1:11" ht="18" customHeight="1">
      <c r="A22" s="24" t="s">
        <v>285</v>
      </c>
      <c r="C22" s="40"/>
      <c r="D22" s="40"/>
      <c r="E22" s="49"/>
      <c r="F22" s="49"/>
      <c r="G22" s="49"/>
      <c r="H22" s="50"/>
      <c r="I22" s="49"/>
      <c r="J22" s="50"/>
      <c r="K22" s="49"/>
    </row>
    <row r="23" spans="1:11" ht="18" customHeight="1">
      <c r="A23" s="24" t="s">
        <v>116</v>
      </c>
      <c r="C23" s="40"/>
      <c r="D23" s="40"/>
      <c r="E23" s="49"/>
      <c r="F23" s="49"/>
      <c r="G23" s="49"/>
      <c r="H23" s="50"/>
      <c r="I23" s="49"/>
      <c r="J23" s="50"/>
      <c r="K23" s="49"/>
    </row>
    <row r="24" spans="1:11" ht="18" customHeight="1">
      <c r="A24" s="24" t="s">
        <v>123</v>
      </c>
      <c r="C24" s="40"/>
      <c r="D24" s="40"/>
      <c r="E24" s="49">
        <f>SUM(E15-E21)</f>
        <v>-48212</v>
      </c>
      <c r="F24" s="49"/>
      <c r="G24" s="49">
        <f>SUM(G15-G21)</f>
        <v>372837</v>
      </c>
      <c r="H24" s="50"/>
      <c r="I24" s="49">
        <f>SUM(I15-I21)</f>
        <v>219005</v>
      </c>
      <c r="J24" s="50"/>
      <c r="K24" s="49">
        <f>SUM(K15-K21)</f>
        <v>609775</v>
      </c>
    </row>
    <row r="25" spans="1:13" ht="18" customHeight="1">
      <c r="A25" s="47" t="s">
        <v>133</v>
      </c>
      <c r="C25" s="40"/>
      <c r="D25" s="40"/>
      <c r="E25" s="51">
        <v>552565</v>
      </c>
      <c r="F25" s="49"/>
      <c r="G25" s="51">
        <v>547063</v>
      </c>
      <c r="H25" s="49"/>
      <c r="I25" s="51">
        <v>0</v>
      </c>
      <c r="J25" s="50"/>
      <c r="K25" s="51">
        <v>0</v>
      </c>
      <c r="L25" s="67"/>
      <c r="M25" s="45"/>
    </row>
    <row r="26" spans="1:11" ht="18" customHeight="1">
      <c r="A26" s="24" t="s">
        <v>223</v>
      </c>
      <c r="C26" s="40"/>
      <c r="D26" s="40"/>
      <c r="E26" s="49">
        <f>SUM(E24:E25)</f>
        <v>504353</v>
      </c>
      <c r="F26" s="49"/>
      <c r="G26" s="49">
        <f>SUM(G24:G25)</f>
        <v>919900</v>
      </c>
      <c r="H26" s="50"/>
      <c r="I26" s="49">
        <f>SUM(I24:I25)</f>
        <v>219005</v>
      </c>
      <c r="J26" s="50"/>
      <c r="K26" s="49">
        <f>SUM(K24:K25)</f>
        <v>609775</v>
      </c>
    </row>
    <row r="27" spans="1:13" ht="18" customHeight="1">
      <c r="A27" s="47" t="s">
        <v>44</v>
      </c>
      <c r="C27" s="40"/>
      <c r="D27" s="40"/>
      <c r="E27" s="51">
        <v>-55450</v>
      </c>
      <c r="F27" s="49"/>
      <c r="G27" s="51">
        <v>-36784</v>
      </c>
      <c r="H27" s="49"/>
      <c r="I27" s="51">
        <v>-55450</v>
      </c>
      <c r="J27" s="50"/>
      <c r="K27" s="51">
        <v>-36784</v>
      </c>
      <c r="L27" s="67"/>
      <c r="M27" s="45"/>
    </row>
    <row r="28" spans="1:11" ht="18" customHeight="1">
      <c r="A28" s="98" t="s">
        <v>179</v>
      </c>
      <c r="C28" s="53"/>
      <c r="D28" s="40"/>
      <c r="E28" s="49">
        <f>SUM(E26:E27)</f>
        <v>448903</v>
      </c>
      <c r="F28" s="49"/>
      <c r="G28" s="49">
        <f>SUM(G26:G27)</f>
        <v>883116</v>
      </c>
      <c r="H28" s="50"/>
      <c r="I28" s="49">
        <f>SUM(I26:I27)</f>
        <v>163555</v>
      </c>
      <c r="J28" s="50"/>
      <c r="K28" s="49">
        <f>SUM(K26:K27)</f>
        <v>572991</v>
      </c>
    </row>
    <row r="29" spans="1:13" ht="18" customHeight="1">
      <c r="A29" s="47" t="s">
        <v>264</v>
      </c>
      <c r="C29" s="40">
        <v>20</v>
      </c>
      <c r="D29" s="40"/>
      <c r="E29" s="51">
        <v>-830</v>
      </c>
      <c r="F29" s="49"/>
      <c r="G29" s="51">
        <v>-27843</v>
      </c>
      <c r="H29" s="49"/>
      <c r="I29" s="51">
        <v>-830</v>
      </c>
      <c r="J29" s="49"/>
      <c r="K29" s="46">
        <v>-52651</v>
      </c>
      <c r="L29" s="67"/>
      <c r="M29" s="45"/>
    </row>
    <row r="30" spans="1:12" ht="18" customHeight="1" thickBot="1">
      <c r="A30" s="24" t="s">
        <v>78</v>
      </c>
      <c r="C30" s="40"/>
      <c r="D30" s="40"/>
      <c r="E30" s="99">
        <f>SUM(E28:E29)</f>
        <v>448073</v>
      </c>
      <c r="F30" s="49"/>
      <c r="G30" s="99">
        <f>SUM(G28:G29)</f>
        <v>855273</v>
      </c>
      <c r="H30" s="50"/>
      <c r="I30" s="99">
        <f>SUM(I28:I29)</f>
        <v>162725</v>
      </c>
      <c r="J30" s="50"/>
      <c r="K30" s="99">
        <f>SUM(K28:K29)</f>
        <v>520340</v>
      </c>
      <c r="L30" s="28"/>
    </row>
    <row r="31" spans="1:12" ht="18" customHeight="1" thickTop="1">
      <c r="A31" s="47"/>
      <c r="C31" s="40"/>
      <c r="D31" s="40"/>
      <c r="E31" s="68"/>
      <c r="F31" s="68"/>
      <c r="G31" s="68"/>
      <c r="H31" s="45"/>
      <c r="I31" s="68"/>
      <c r="J31" s="45"/>
      <c r="K31" s="68"/>
      <c r="L31" s="28"/>
    </row>
    <row r="32" spans="1:12" ht="18" customHeight="1">
      <c r="A32" s="28" t="s">
        <v>1</v>
      </c>
      <c r="E32" s="109"/>
      <c r="G32" s="109"/>
      <c r="I32" s="109"/>
      <c r="K32" s="109"/>
      <c r="L32" s="28"/>
    </row>
    <row r="33" spans="1:12" ht="18" customHeight="1">
      <c r="A33" s="110"/>
      <c r="B33" s="58"/>
      <c r="E33" s="30"/>
      <c r="F33" s="125"/>
      <c r="G33" s="30"/>
      <c r="H33" s="30"/>
      <c r="I33" s="30"/>
      <c r="J33" s="30"/>
      <c r="K33" s="30"/>
      <c r="L33" s="57" t="s">
        <v>50</v>
      </c>
    </row>
    <row r="34" spans="1:11" ht="18" customHeight="1">
      <c r="A34" s="111" t="s">
        <v>266</v>
      </c>
      <c r="B34" s="25"/>
      <c r="C34" s="26"/>
      <c r="D34" s="26"/>
      <c r="E34" s="30"/>
      <c r="F34" s="125"/>
      <c r="G34" s="30"/>
      <c r="H34" s="30"/>
      <c r="I34" s="30"/>
      <c r="J34" s="30"/>
      <c r="K34" s="30"/>
    </row>
    <row r="35" spans="1:11" ht="18" customHeight="1">
      <c r="A35" s="24" t="s">
        <v>151</v>
      </c>
      <c r="B35" s="25"/>
      <c r="C35" s="26"/>
      <c r="D35" s="26"/>
      <c r="E35" s="30"/>
      <c r="F35" s="125"/>
      <c r="G35" s="30"/>
      <c r="H35" s="30"/>
      <c r="I35" s="30"/>
      <c r="J35" s="30"/>
      <c r="K35" s="30"/>
    </row>
    <row r="36" spans="1:11" ht="18" customHeight="1">
      <c r="A36" s="24" t="s">
        <v>236</v>
      </c>
      <c r="B36" s="25"/>
      <c r="C36" s="26"/>
      <c r="D36" s="26"/>
      <c r="E36" s="30"/>
      <c r="F36" s="125"/>
      <c r="G36" s="30"/>
      <c r="H36" s="30"/>
      <c r="I36" s="30"/>
      <c r="J36" s="30"/>
      <c r="K36" s="30"/>
    </row>
    <row r="37" spans="1:12" ht="18" customHeight="1">
      <c r="A37" s="37"/>
      <c r="B37" s="25"/>
      <c r="C37" s="25"/>
      <c r="D37" s="25"/>
      <c r="E37" s="30"/>
      <c r="F37" s="125"/>
      <c r="G37" s="30"/>
      <c r="H37" s="30"/>
      <c r="I37" s="30"/>
      <c r="J37" s="30"/>
      <c r="K37" s="30"/>
      <c r="L37" s="57" t="s">
        <v>122</v>
      </c>
    </row>
    <row r="38" spans="1:11" ht="18" customHeight="1">
      <c r="A38" s="29"/>
      <c r="E38" s="174" t="s">
        <v>11</v>
      </c>
      <c r="F38" s="174"/>
      <c r="G38" s="174"/>
      <c r="H38" s="90"/>
      <c r="I38" s="174" t="s">
        <v>12</v>
      </c>
      <c r="J38" s="174"/>
      <c r="K38" s="174"/>
    </row>
    <row r="39" spans="1:13" s="66" customFormat="1" ht="18" customHeight="1">
      <c r="A39" s="37"/>
      <c r="B39" s="28"/>
      <c r="C39" s="33" t="s">
        <v>0</v>
      </c>
      <c r="D39" s="33"/>
      <c r="E39" s="91" t="s">
        <v>195</v>
      </c>
      <c r="F39" s="65"/>
      <c r="G39" s="34">
        <v>2018</v>
      </c>
      <c r="H39" s="38"/>
      <c r="I39" s="91" t="s">
        <v>195</v>
      </c>
      <c r="J39" s="38"/>
      <c r="K39" s="34">
        <v>2018</v>
      </c>
      <c r="M39" s="28"/>
    </row>
    <row r="40" spans="1:13" s="66" customFormat="1" ht="18" customHeight="1">
      <c r="A40" s="112" t="s">
        <v>152</v>
      </c>
      <c r="B40" s="101"/>
      <c r="C40" s="113"/>
      <c r="D40" s="114"/>
      <c r="E40" s="43"/>
      <c r="F40" s="43"/>
      <c r="G40" s="43"/>
      <c r="H40" s="41"/>
      <c r="I40" s="43"/>
      <c r="J40" s="44"/>
      <c r="K40" s="43"/>
      <c r="M40" s="28"/>
    </row>
    <row r="41" spans="1:13" s="66" customFormat="1" ht="18" customHeight="1">
      <c r="A41" s="115" t="s">
        <v>153</v>
      </c>
      <c r="B41" s="101"/>
      <c r="C41" s="113"/>
      <c r="D41" s="114"/>
      <c r="E41" s="43"/>
      <c r="F41" s="43"/>
      <c r="G41" s="43"/>
      <c r="H41" s="41"/>
      <c r="I41" s="43"/>
      <c r="J41" s="44"/>
      <c r="K41" s="43"/>
      <c r="M41" s="28"/>
    </row>
    <row r="42" spans="1:13" s="66" customFormat="1" ht="18" customHeight="1">
      <c r="A42" s="115" t="s">
        <v>94</v>
      </c>
      <c r="B42" s="101"/>
      <c r="C42" s="113"/>
      <c r="D42" s="114"/>
      <c r="E42" s="43"/>
      <c r="F42" s="43"/>
      <c r="G42" s="43"/>
      <c r="H42" s="41"/>
      <c r="I42" s="43"/>
      <c r="J42" s="44"/>
      <c r="K42" s="43"/>
      <c r="M42" s="28"/>
    </row>
    <row r="43" spans="1:13" s="66" customFormat="1" ht="18" customHeight="1">
      <c r="A43" s="116" t="s">
        <v>69</v>
      </c>
      <c r="B43" s="101"/>
      <c r="C43" s="113"/>
      <c r="D43" s="114"/>
      <c r="E43" s="43"/>
      <c r="F43" s="43"/>
      <c r="G43" s="43"/>
      <c r="H43" s="41"/>
      <c r="I43" s="43"/>
      <c r="J43" s="44"/>
      <c r="K43" s="43"/>
      <c r="M43" s="28"/>
    </row>
    <row r="44" spans="1:13" s="66" customFormat="1" ht="18" customHeight="1">
      <c r="A44" s="116" t="s">
        <v>70</v>
      </c>
      <c r="B44" s="101"/>
      <c r="C44" s="113"/>
      <c r="D44" s="114"/>
      <c r="E44" s="50">
        <v>-5895</v>
      </c>
      <c r="F44" s="49"/>
      <c r="G44" s="50">
        <v>-3475</v>
      </c>
      <c r="H44" s="49"/>
      <c r="I44" s="50">
        <v>0</v>
      </c>
      <c r="J44" s="50"/>
      <c r="K44" s="50">
        <v>0</v>
      </c>
      <c r="M44" s="28"/>
    </row>
    <row r="45" spans="1:13" s="66" customFormat="1" ht="18" customHeight="1">
      <c r="A45" s="116" t="s">
        <v>242</v>
      </c>
      <c r="B45" s="101"/>
      <c r="C45" s="113"/>
      <c r="D45" s="114"/>
      <c r="E45" s="50"/>
      <c r="F45" s="49"/>
      <c r="G45" s="50"/>
      <c r="H45" s="49"/>
      <c r="I45" s="50"/>
      <c r="J45" s="50"/>
      <c r="K45" s="50"/>
      <c r="M45" s="28"/>
    </row>
    <row r="46" spans="1:13" s="66" customFormat="1" ht="18" customHeight="1">
      <c r="A46" s="116" t="s">
        <v>243</v>
      </c>
      <c r="B46" s="101"/>
      <c r="C46" s="113"/>
      <c r="D46" s="114"/>
      <c r="F46" s="49"/>
      <c r="G46" s="50"/>
      <c r="H46" s="49"/>
      <c r="I46" s="50"/>
      <c r="J46" s="50"/>
      <c r="K46" s="50"/>
      <c r="M46" s="28"/>
    </row>
    <row r="47" spans="1:13" s="66" customFormat="1" ht="18" customHeight="1">
      <c r="A47" s="37" t="s">
        <v>244</v>
      </c>
      <c r="B47" s="101"/>
      <c r="C47" s="113"/>
      <c r="D47" s="114"/>
      <c r="E47" s="50">
        <v>0</v>
      </c>
      <c r="F47" s="49"/>
      <c r="G47" s="50">
        <v>-338469</v>
      </c>
      <c r="H47" s="49"/>
      <c r="I47" s="50">
        <v>0</v>
      </c>
      <c r="J47" s="50"/>
      <c r="K47" s="50">
        <v>-338469</v>
      </c>
      <c r="M47" s="28"/>
    </row>
    <row r="48" spans="1:13" s="66" customFormat="1" ht="18" customHeight="1">
      <c r="A48" s="116" t="s">
        <v>265</v>
      </c>
      <c r="B48" s="101"/>
      <c r="C48" s="113"/>
      <c r="D48" s="114"/>
      <c r="E48" s="50"/>
      <c r="F48" s="49"/>
      <c r="G48" s="50"/>
      <c r="H48" s="49"/>
      <c r="I48" s="50"/>
      <c r="J48" s="50"/>
      <c r="K48" s="44"/>
      <c r="M48" s="28"/>
    </row>
    <row r="49" spans="1:13" s="64" customFormat="1" ht="18" customHeight="1">
      <c r="A49" s="142" t="s">
        <v>146</v>
      </c>
      <c r="B49" s="143"/>
      <c r="C49" s="144">
        <v>20</v>
      </c>
      <c r="D49" s="145"/>
      <c r="E49" s="51">
        <v>39356</v>
      </c>
      <c r="F49" s="49"/>
      <c r="G49" s="51">
        <v>68434</v>
      </c>
      <c r="H49" s="49"/>
      <c r="I49" s="51">
        <v>32109</v>
      </c>
      <c r="J49" s="49"/>
      <c r="K49" s="54">
        <v>123409</v>
      </c>
      <c r="M49" s="58"/>
    </row>
    <row r="50" spans="1:11" s="58" customFormat="1" ht="18" customHeight="1">
      <c r="A50" s="116" t="s">
        <v>154</v>
      </c>
      <c r="B50" s="118"/>
      <c r="C50" s="118"/>
      <c r="D50" s="119"/>
      <c r="E50" s="120"/>
      <c r="F50" s="121"/>
      <c r="G50" s="120"/>
      <c r="H50" s="32"/>
      <c r="I50" s="120"/>
      <c r="J50" s="32"/>
      <c r="K50" s="120"/>
    </row>
    <row r="51" spans="1:11" s="58" customFormat="1" ht="18" customHeight="1">
      <c r="A51" s="116" t="s">
        <v>93</v>
      </c>
      <c r="B51" s="118"/>
      <c r="C51" s="118"/>
      <c r="D51" s="119"/>
      <c r="E51" s="122">
        <f>SUM(E44:E49)</f>
        <v>33461</v>
      </c>
      <c r="F51" s="121"/>
      <c r="G51" s="122">
        <f>SUM(G44:G49)</f>
        <v>-273510</v>
      </c>
      <c r="H51" s="32"/>
      <c r="I51" s="122">
        <f>SUM(I44:I49)</f>
        <v>32109</v>
      </c>
      <c r="J51" s="32"/>
      <c r="K51" s="122">
        <f>SUM(K44:K49)</f>
        <v>-215060</v>
      </c>
    </row>
    <row r="52" spans="1:11" s="58" customFormat="1" ht="13.5" customHeight="1">
      <c r="A52" s="116"/>
      <c r="B52" s="118"/>
      <c r="C52" s="118"/>
      <c r="D52" s="119"/>
      <c r="E52" s="120"/>
      <c r="F52" s="121"/>
      <c r="G52" s="120"/>
      <c r="H52" s="32"/>
      <c r="I52" s="120"/>
      <c r="J52" s="32"/>
      <c r="K52" s="120"/>
    </row>
    <row r="53" spans="1:13" s="66" customFormat="1" ht="18" customHeight="1">
      <c r="A53" s="115" t="s">
        <v>155</v>
      </c>
      <c r="B53" s="101"/>
      <c r="C53" s="113"/>
      <c r="D53" s="114"/>
      <c r="E53" s="43"/>
      <c r="F53" s="43"/>
      <c r="G53" s="43"/>
      <c r="H53" s="41"/>
      <c r="I53" s="43"/>
      <c r="J53" s="44"/>
      <c r="K53" s="43"/>
      <c r="M53" s="28"/>
    </row>
    <row r="54" spans="1:13" s="66" customFormat="1" ht="18" customHeight="1">
      <c r="A54" s="115" t="s">
        <v>94</v>
      </c>
      <c r="B54" s="101"/>
      <c r="C54" s="113"/>
      <c r="D54" s="114"/>
      <c r="E54" s="43"/>
      <c r="F54" s="43"/>
      <c r="G54" s="43"/>
      <c r="H54" s="41"/>
      <c r="I54" s="43"/>
      <c r="J54" s="44"/>
      <c r="K54" s="43"/>
      <c r="M54" s="28"/>
    </row>
    <row r="55" spans="1:13" s="66" customFormat="1" ht="18" customHeight="1">
      <c r="A55" s="116" t="s">
        <v>231</v>
      </c>
      <c r="B55" s="101"/>
      <c r="C55" s="113"/>
      <c r="D55" s="114"/>
      <c r="E55" s="51">
        <v>-474</v>
      </c>
      <c r="F55" s="49"/>
      <c r="G55" s="51">
        <v>-5</v>
      </c>
      <c r="H55" s="49"/>
      <c r="I55" s="51">
        <v>0</v>
      </c>
      <c r="J55" s="50"/>
      <c r="K55" s="51">
        <v>0</v>
      </c>
      <c r="M55" s="28"/>
    </row>
    <row r="56" spans="1:11" s="58" customFormat="1" ht="18" customHeight="1">
      <c r="A56" s="116" t="s">
        <v>156</v>
      </c>
      <c r="B56" s="118"/>
      <c r="C56" s="118"/>
      <c r="D56" s="119"/>
      <c r="E56" s="120"/>
      <c r="F56" s="121"/>
      <c r="G56" s="120"/>
      <c r="H56" s="32"/>
      <c r="I56" s="120"/>
      <c r="J56" s="32"/>
      <c r="K56" s="120"/>
    </row>
    <row r="57" spans="1:11" s="58" customFormat="1" ht="18" customHeight="1">
      <c r="A57" s="116" t="s">
        <v>117</v>
      </c>
      <c r="B57" s="118"/>
      <c r="C57" s="118"/>
      <c r="D57" s="119"/>
      <c r="E57" s="122">
        <f>SUM(E55:E55)</f>
        <v>-474</v>
      </c>
      <c r="F57" s="121"/>
      <c r="G57" s="122">
        <f>SUM(G55:G55)</f>
        <v>-5</v>
      </c>
      <c r="H57" s="32"/>
      <c r="I57" s="122">
        <f>SUM(I55:I55)</f>
        <v>0</v>
      </c>
      <c r="J57" s="32"/>
      <c r="K57" s="122">
        <f>SUM(K55:K55)</f>
        <v>0</v>
      </c>
    </row>
    <row r="58" spans="1:13" s="66" customFormat="1" ht="18" customHeight="1">
      <c r="A58" s="112" t="s">
        <v>157</v>
      </c>
      <c r="B58" s="101"/>
      <c r="C58" s="123"/>
      <c r="D58" s="117"/>
      <c r="E58" s="51">
        <f>E51+E57</f>
        <v>32987</v>
      </c>
      <c r="F58" s="49"/>
      <c r="G58" s="51">
        <f>G51+G57</f>
        <v>-273515</v>
      </c>
      <c r="H58" s="50"/>
      <c r="I58" s="51">
        <f>I51+I57</f>
        <v>32109</v>
      </c>
      <c r="J58" s="44"/>
      <c r="K58" s="51">
        <f>K51+K57</f>
        <v>-215060</v>
      </c>
      <c r="M58" s="28"/>
    </row>
    <row r="59" spans="1:13" s="66" customFormat="1" ht="18" customHeight="1" thickBot="1">
      <c r="A59" s="112" t="s">
        <v>51</v>
      </c>
      <c r="B59" s="101"/>
      <c r="C59" s="113"/>
      <c r="D59" s="114"/>
      <c r="E59" s="52">
        <f>E58+E30</f>
        <v>481060</v>
      </c>
      <c r="F59" s="49"/>
      <c r="G59" s="52">
        <f>G58+G30</f>
        <v>581758</v>
      </c>
      <c r="H59" s="50"/>
      <c r="I59" s="52">
        <f>I58+I30</f>
        <v>194834</v>
      </c>
      <c r="J59" s="44"/>
      <c r="K59" s="52">
        <f>K58+K30</f>
        <v>305280</v>
      </c>
      <c r="M59" s="28"/>
    </row>
    <row r="60" spans="1:13" s="66" customFormat="1" ht="11.25" customHeight="1" thickTop="1">
      <c r="A60" s="112"/>
      <c r="B60" s="101"/>
      <c r="C60" s="113"/>
      <c r="D60" s="114"/>
      <c r="E60" s="49"/>
      <c r="F60" s="49"/>
      <c r="G60" s="49"/>
      <c r="H60" s="50"/>
      <c r="I60" s="49"/>
      <c r="J60" s="44"/>
      <c r="K60" s="49"/>
      <c r="M60" s="28"/>
    </row>
    <row r="61" spans="1:11" s="58" customFormat="1" ht="18" customHeight="1">
      <c r="A61" s="163" t="s">
        <v>147</v>
      </c>
      <c r="C61" s="164"/>
      <c r="D61" s="143"/>
      <c r="E61" s="165"/>
      <c r="F61" s="143"/>
      <c r="G61" s="165"/>
      <c r="H61" s="143"/>
      <c r="I61" s="165"/>
      <c r="J61" s="165"/>
      <c r="K61" s="165"/>
    </row>
    <row r="62" spans="1:12" ht="18" customHeight="1" thickBot="1">
      <c r="A62" s="47" t="s">
        <v>73</v>
      </c>
      <c r="C62" s="100"/>
      <c r="D62" s="101"/>
      <c r="E62" s="55">
        <f>E64-E63</f>
        <v>448083</v>
      </c>
      <c r="F62" s="120"/>
      <c r="G62" s="55">
        <f>G64-G63</f>
        <v>853296</v>
      </c>
      <c r="H62" s="49"/>
      <c r="I62" s="162">
        <f>I30</f>
        <v>162725</v>
      </c>
      <c r="J62" s="49"/>
      <c r="K62" s="162">
        <f>K30</f>
        <v>520340</v>
      </c>
      <c r="L62" s="28"/>
    </row>
    <row r="63" spans="1:12" ht="18" customHeight="1" thickTop="1">
      <c r="A63" s="47" t="s">
        <v>222</v>
      </c>
      <c r="C63" s="100"/>
      <c r="D63" s="101"/>
      <c r="E63" s="55">
        <v>-10</v>
      </c>
      <c r="F63" s="120"/>
      <c r="G63" s="55">
        <v>1977</v>
      </c>
      <c r="H63" s="49"/>
      <c r="I63" s="49"/>
      <c r="J63" s="49"/>
      <c r="K63" s="49"/>
      <c r="L63" s="28"/>
    </row>
    <row r="64" spans="1:12" ht="18" customHeight="1" thickBot="1">
      <c r="A64" s="24"/>
      <c r="C64" s="103"/>
      <c r="D64" s="101"/>
      <c r="E64" s="107">
        <f>SUM(E30)</f>
        <v>448073</v>
      </c>
      <c r="F64" s="32"/>
      <c r="G64" s="107">
        <f>SUM(G30)</f>
        <v>855273</v>
      </c>
      <c r="H64" s="49"/>
      <c r="I64" s="49"/>
      <c r="J64" s="49"/>
      <c r="K64" s="49"/>
      <c r="L64" s="28"/>
    </row>
    <row r="65" spans="1:12" ht="18" customHeight="1" thickTop="1">
      <c r="A65" s="24"/>
      <c r="C65" s="103"/>
      <c r="D65" s="101"/>
      <c r="E65" s="32"/>
      <c r="F65" s="32"/>
      <c r="G65" s="32"/>
      <c r="H65" s="49"/>
      <c r="I65" s="49"/>
      <c r="J65" s="49"/>
      <c r="K65" s="49"/>
      <c r="L65" s="28"/>
    </row>
    <row r="66" spans="1:13" s="64" customFormat="1" ht="18" customHeight="1">
      <c r="A66" s="163" t="s">
        <v>52</v>
      </c>
      <c r="B66" s="143"/>
      <c r="C66" s="166"/>
      <c r="D66" s="145"/>
      <c r="E66" s="55"/>
      <c r="F66" s="120"/>
      <c r="G66" s="55"/>
      <c r="H66" s="49"/>
      <c r="I66" s="49"/>
      <c r="J66" s="49"/>
      <c r="K66" s="49"/>
      <c r="M66" s="58"/>
    </row>
    <row r="67" spans="1:13" s="66" customFormat="1" ht="18" customHeight="1" thickBot="1">
      <c r="A67" s="47" t="s">
        <v>53</v>
      </c>
      <c r="B67" s="101"/>
      <c r="C67" s="123"/>
      <c r="D67" s="117"/>
      <c r="E67" s="55">
        <f>E59-E68</f>
        <v>481070</v>
      </c>
      <c r="F67" s="120"/>
      <c r="G67" s="55">
        <f>G59-G68</f>
        <v>579781</v>
      </c>
      <c r="H67" s="49"/>
      <c r="I67" s="162">
        <f>I59</f>
        <v>194834</v>
      </c>
      <c r="J67" s="49"/>
      <c r="K67" s="162">
        <f>K59</f>
        <v>305280</v>
      </c>
      <c r="M67" s="28"/>
    </row>
    <row r="68" spans="1:11" ht="18" customHeight="1" thickTop="1">
      <c r="A68" s="47" t="s">
        <v>222</v>
      </c>
      <c r="B68" s="101"/>
      <c r="C68" s="123"/>
      <c r="D68" s="117"/>
      <c r="E68" s="55">
        <v>-10</v>
      </c>
      <c r="F68" s="120"/>
      <c r="G68" s="55">
        <v>1977</v>
      </c>
      <c r="H68" s="49"/>
      <c r="I68" s="49"/>
      <c r="J68" s="49"/>
      <c r="K68" s="49"/>
    </row>
    <row r="69" spans="1:11" ht="18" customHeight="1" thickBot="1">
      <c r="A69" s="116"/>
      <c r="B69" s="101"/>
      <c r="C69" s="123"/>
      <c r="D69" s="117"/>
      <c r="E69" s="107">
        <f>E59</f>
        <v>481060</v>
      </c>
      <c r="F69" s="32"/>
      <c r="G69" s="107">
        <f>G59</f>
        <v>581758</v>
      </c>
      <c r="H69" s="49"/>
      <c r="I69" s="49"/>
      <c r="J69" s="49"/>
      <c r="K69" s="49"/>
    </row>
    <row r="70" spans="1:11" ht="18" customHeight="1" thickTop="1">
      <c r="A70" s="92" t="s">
        <v>181</v>
      </c>
      <c r="B70" s="101"/>
      <c r="C70" s="123"/>
      <c r="D70" s="117"/>
      <c r="E70" s="32"/>
      <c r="F70" s="32"/>
      <c r="G70" s="32"/>
      <c r="H70" s="32"/>
      <c r="I70" s="124"/>
      <c r="J70" s="124"/>
      <c r="K70" s="124"/>
    </row>
    <row r="71" spans="1:12" ht="18" customHeight="1">
      <c r="A71" s="28" t="s">
        <v>187</v>
      </c>
      <c r="C71" s="100">
        <v>22</v>
      </c>
      <c r="D71" s="101"/>
      <c r="E71" s="102"/>
      <c r="F71" s="143"/>
      <c r="G71" s="102"/>
      <c r="H71" s="102"/>
      <c r="I71" s="102"/>
      <c r="K71" s="102"/>
      <c r="L71" s="28"/>
    </row>
    <row r="72" spans="1:12" ht="18" customHeight="1" thickBot="1">
      <c r="A72" s="28" t="s">
        <v>134</v>
      </c>
      <c r="C72" s="100"/>
      <c r="D72" s="101"/>
      <c r="E72" s="104">
        <f>E62/E73</f>
        <v>0.7835111935666063</v>
      </c>
      <c r="F72" s="147"/>
      <c r="G72" s="104">
        <f>G62/G73</f>
        <v>1.5023583950589026</v>
      </c>
      <c r="H72" s="105"/>
      <c r="I72" s="104">
        <f>I62/I73</f>
        <v>0.28453848722920977</v>
      </c>
      <c r="J72" s="106"/>
      <c r="K72" s="104">
        <f>K62/K73</f>
        <v>0.9161383239637235</v>
      </c>
      <c r="L72" s="28"/>
    </row>
    <row r="73" spans="1:12" ht="18" customHeight="1" thickBot="1" thickTop="1">
      <c r="A73" s="28" t="s">
        <v>176</v>
      </c>
      <c r="C73" s="100"/>
      <c r="D73" s="101"/>
      <c r="E73" s="107">
        <v>571891</v>
      </c>
      <c r="F73" s="147"/>
      <c r="G73" s="107">
        <v>567971</v>
      </c>
      <c r="H73" s="147"/>
      <c r="I73" s="107">
        <v>571891</v>
      </c>
      <c r="J73" s="105"/>
      <c r="K73" s="107">
        <v>567971</v>
      </c>
      <c r="L73" s="28"/>
    </row>
    <row r="74" spans="1:11" ht="11.25" customHeight="1" thickTop="1">
      <c r="A74" s="116"/>
      <c r="B74" s="101"/>
      <c r="C74" s="123"/>
      <c r="D74" s="117"/>
      <c r="E74" s="32"/>
      <c r="F74" s="32"/>
      <c r="G74" s="32"/>
      <c r="H74" s="32"/>
      <c r="I74" s="124"/>
      <c r="J74" s="124"/>
      <c r="K74" s="124"/>
    </row>
    <row r="75" spans="1:12" ht="18" customHeight="1">
      <c r="A75" s="28" t="s">
        <v>182</v>
      </c>
      <c r="C75" s="100">
        <v>22</v>
      </c>
      <c r="D75" s="101"/>
      <c r="E75" s="102"/>
      <c r="F75" s="143"/>
      <c r="G75" s="102"/>
      <c r="H75" s="102"/>
      <c r="I75" s="102"/>
      <c r="K75" s="102"/>
      <c r="L75" s="28"/>
    </row>
    <row r="76" spans="1:12" ht="18" customHeight="1" thickBot="1">
      <c r="A76" s="28" t="s">
        <v>134</v>
      </c>
      <c r="C76" s="100"/>
      <c r="D76" s="101"/>
      <c r="E76" s="104">
        <v>0.78</v>
      </c>
      <c r="F76" s="147"/>
      <c r="G76" s="104">
        <v>1.49</v>
      </c>
      <c r="H76" s="147"/>
      <c r="I76" s="104">
        <v>0.28</v>
      </c>
      <c r="J76" s="105"/>
      <c r="K76" s="104">
        <v>0.91</v>
      </c>
      <c r="L76" s="28"/>
    </row>
    <row r="77" spans="1:12" ht="18" customHeight="1" thickBot="1" thickTop="1">
      <c r="A77" s="28" t="s">
        <v>176</v>
      </c>
      <c r="C77" s="100"/>
      <c r="D77" s="101"/>
      <c r="E77" s="107">
        <v>571933</v>
      </c>
      <c r="F77" s="147"/>
      <c r="G77" s="107">
        <v>571977</v>
      </c>
      <c r="H77" s="147"/>
      <c r="I77" s="107">
        <v>571933</v>
      </c>
      <c r="J77" s="105"/>
      <c r="K77" s="107">
        <v>571977</v>
      </c>
      <c r="L77" s="28"/>
    </row>
    <row r="78" spans="3:12" ht="11.25" customHeight="1" thickTop="1">
      <c r="C78" s="40"/>
      <c r="D78" s="40"/>
      <c r="E78" s="108"/>
      <c r="F78" s="68"/>
      <c r="G78" s="102"/>
      <c r="H78" s="45"/>
      <c r="I78" s="68"/>
      <c r="J78" s="45"/>
      <c r="K78" s="102"/>
      <c r="L78" s="28"/>
    </row>
    <row r="79" spans="1:12" ht="18" customHeight="1">
      <c r="A79" s="28" t="s">
        <v>1</v>
      </c>
      <c r="E79" s="109"/>
      <c r="G79" s="109"/>
      <c r="I79" s="109"/>
      <c r="K79" s="109"/>
      <c r="L79" s="28"/>
    </row>
    <row r="80" spans="1:13" s="66" customFormat="1" ht="18" customHeight="1">
      <c r="A80" s="58"/>
      <c r="B80" s="58"/>
      <c r="C80" s="31"/>
      <c r="D80" s="31"/>
      <c r="E80" s="39"/>
      <c r="F80" s="58"/>
      <c r="G80" s="39"/>
      <c r="H80" s="28"/>
      <c r="I80" s="39"/>
      <c r="J80" s="28"/>
      <c r="K80" s="57" t="s">
        <v>50</v>
      </c>
      <c r="M80" s="28"/>
    </row>
    <row r="81" spans="1:13" s="66" customFormat="1" ht="18" customHeight="1">
      <c r="A81" s="24" t="s">
        <v>266</v>
      </c>
      <c r="B81" s="25"/>
      <c r="C81" s="26"/>
      <c r="D81" s="26"/>
      <c r="E81" s="27"/>
      <c r="F81" s="146"/>
      <c r="G81" s="27"/>
      <c r="H81" s="25"/>
      <c r="I81" s="27"/>
      <c r="J81" s="25"/>
      <c r="K81" s="28"/>
      <c r="M81" s="28"/>
    </row>
    <row r="82" spans="1:13" s="66" customFormat="1" ht="18" customHeight="1">
      <c r="A82" s="89" t="s">
        <v>77</v>
      </c>
      <c r="B82" s="25"/>
      <c r="C82" s="26"/>
      <c r="D82" s="26"/>
      <c r="E82" s="27"/>
      <c r="F82" s="146"/>
      <c r="G82" s="27"/>
      <c r="H82" s="25"/>
      <c r="I82" s="27"/>
      <c r="J82" s="25"/>
      <c r="K82" s="27"/>
      <c r="M82" s="28"/>
    </row>
    <row r="83" spans="1:13" s="66" customFormat="1" ht="18" customHeight="1">
      <c r="A83" s="24" t="s">
        <v>239</v>
      </c>
      <c r="B83" s="25"/>
      <c r="C83" s="26"/>
      <c r="D83" s="26"/>
      <c r="E83" s="27"/>
      <c r="F83" s="146"/>
      <c r="G83" s="27"/>
      <c r="H83" s="25"/>
      <c r="I83" s="27"/>
      <c r="J83" s="25"/>
      <c r="K83" s="27"/>
      <c r="M83" s="28"/>
    </row>
    <row r="84" spans="1:13" s="66" customFormat="1" ht="18" customHeight="1">
      <c r="A84" s="28"/>
      <c r="B84" s="28"/>
      <c r="C84" s="28"/>
      <c r="D84" s="28"/>
      <c r="E84" s="39"/>
      <c r="F84" s="58"/>
      <c r="G84" s="39"/>
      <c r="H84" s="28"/>
      <c r="J84" s="28"/>
      <c r="K84" s="57" t="s">
        <v>122</v>
      </c>
      <c r="M84" s="28"/>
    </row>
    <row r="85" spans="1:13" s="66" customFormat="1" ht="18" customHeight="1">
      <c r="A85" s="28"/>
      <c r="B85" s="28"/>
      <c r="C85" s="31"/>
      <c r="D85" s="31"/>
      <c r="E85" s="174" t="s">
        <v>11</v>
      </c>
      <c r="F85" s="174"/>
      <c r="G85" s="174"/>
      <c r="H85" s="90"/>
      <c r="I85" s="174" t="s">
        <v>12</v>
      </c>
      <c r="J85" s="174"/>
      <c r="K85" s="174"/>
      <c r="M85" s="28"/>
    </row>
    <row r="86" spans="1:13" s="66" customFormat="1" ht="18" customHeight="1">
      <c r="A86" s="28"/>
      <c r="B86" s="28"/>
      <c r="C86" s="33" t="s">
        <v>0</v>
      </c>
      <c r="D86" s="33"/>
      <c r="E86" s="91" t="s">
        <v>195</v>
      </c>
      <c r="F86" s="65"/>
      <c r="G86" s="34">
        <v>2018</v>
      </c>
      <c r="H86" s="38"/>
      <c r="I86" s="91" t="s">
        <v>195</v>
      </c>
      <c r="J86" s="38"/>
      <c r="K86" s="34">
        <v>2018</v>
      </c>
      <c r="M86" s="28"/>
    </row>
    <row r="87" spans="1:13" s="66" customFormat="1" ht="18" customHeight="1">
      <c r="A87" s="92" t="s">
        <v>149</v>
      </c>
      <c r="B87" s="28"/>
      <c r="C87" s="33"/>
      <c r="D87" s="33"/>
      <c r="E87" s="91"/>
      <c r="F87" s="65"/>
      <c r="G87" s="34"/>
      <c r="H87" s="38"/>
      <c r="I87" s="91"/>
      <c r="J87" s="38"/>
      <c r="K87" s="34"/>
      <c r="M87" s="28"/>
    </row>
    <row r="88" spans="1:13" s="66" customFormat="1" ht="18" customHeight="1">
      <c r="A88" s="92" t="s">
        <v>35</v>
      </c>
      <c r="B88" s="28"/>
      <c r="C88" s="40">
        <v>3</v>
      </c>
      <c r="D88" s="40"/>
      <c r="E88" s="95"/>
      <c r="F88" s="68"/>
      <c r="G88" s="95"/>
      <c r="H88" s="45"/>
      <c r="I88" s="93"/>
      <c r="J88" s="45"/>
      <c r="K88" s="93"/>
      <c r="M88" s="28"/>
    </row>
    <row r="89" spans="1:13" s="66" customFormat="1" ht="18" customHeight="1">
      <c r="A89" s="28" t="s">
        <v>113</v>
      </c>
      <c r="B89" s="28"/>
      <c r="C89" s="94"/>
      <c r="D89" s="94"/>
      <c r="E89" s="42">
        <v>1590331</v>
      </c>
      <c r="F89" s="49"/>
      <c r="G89" s="42">
        <v>1590739</v>
      </c>
      <c r="H89" s="49"/>
      <c r="I89" s="42">
        <v>1590331</v>
      </c>
      <c r="J89" s="49"/>
      <c r="K89" s="42">
        <v>1590739</v>
      </c>
      <c r="M89" s="28"/>
    </row>
    <row r="90" spans="1:13" s="66" customFormat="1" ht="18" customHeight="1">
      <c r="A90" s="28" t="s">
        <v>114</v>
      </c>
      <c r="B90" s="28"/>
      <c r="C90" s="96" t="s">
        <v>175</v>
      </c>
      <c r="D90" s="94"/>
      <c r="E90" s="42">
        <v>277861</v>
      </c>
      <c r="F90" s="49"/>
      <c r="G90" s="42">
        <v>267153</v>
      </c>
      <c r="H90" s="49"/>
      <c r="I90" s="42">
        <v>1248864</v>
      </c>
      <c r="J90" s="49"/>
      <c r="K90" s="42">
        <v>1092466</v>
      </c>
      <c r="M90" s="28"/>
    </row>
    <row r="91" spans="1:13" s="66" customFormat="1" ht="18" customHeight="1">
      <c r="A91" s="28" t="s">
        <v>251</v>
      </c>
      <c r="B91" s="28"/>
      <c r="D91" s="94"/>
      <c r="E91" s="42">
        <v>318654</v>
      </c>
      <c r="F91" s="49"/>
      <c r="G91" s="42">
        <v>334949</v>
      </c>
      <c r="H91" s="49"/>
      <c r="I91" s="42">
        <v>309435</v>
      </c>
      <c r="J91" s="49"/>
      <c r="K91" s="42">
        <v>286043</v>
      </c>
      <c r="M91" s="28"/>
    </row>
    <row r="92" spans="1:13" s="66" customFormat="1" ht="18" customHeight="1">
      <c r="A92" s="28" t="s">
        <v>240</v>
      </c>
      <c r="B92" s="28"/>
      <c r="C92" s="94"/>
      <c r="D92" s="94"/>
      <c r="E92" s="42">
        <v>0</v>
      </c>
      <c r="F92" s="49"/>
      <c r="G92" s="42">
        <v>423086</v>
      </c>
      <c r="H92" s="49"/>
      <c r="I92" s="42">
        <v>0</v>
      </c>
      <c r="J92" s="49"/>
      <c r="K92" s="42">
        <v>423086</v>
      </c>
      <c r="M92" s="28"/>
    </row>
    <row r="93" spans="1:13" s="66" customFormat="1" ht="18" customHeight="1">
      <c r="A93" s="28" t="s">
        <v>34</v>
      </c>
      <c r="B93" s="28"/>
      <c r="C93" s="97"/>
      <c r="D93" s="40"/>
      <c r="E93" s="46">
        <v>25207</v>
      </c>
      <c r="F93" s="49"/>
      <c r="G93" s="46">
        <v>38984</v>
      </c>
      <c r="H93" s="49"/>
      <c r="I93" s="46">
        <v>24440</v>
      </c>
      <c r="J93" s="50"/>
      <c r="K93" s="46">
        <v>38419</v>
      </c>
      <c r="M93" s="28"/>
    </row>
    <row r="94" spans="1:13" s="66" customFormat="1" ht="18" customHeight="1">
      <c r="A94" s="24" t="s">
        <v>36</v>
      </c>
      <c r="B94" s="28"/>
      <c r="C94" s="40"/>
      <c r="D94" s="40"/>
      <c r="E94" s="51">
        <f>SUM(E89:E93)</f>
        <v>2212053</v>
      </c>
      <c r="F94" s="49"/>
      <c r="G94" s="51">
        <f>SUM(G89:G93)</f>
        <v>2654911</v>
      </c>
      <c r="H94" s="50"/>
      <c r="I94" s="51">
        <f>SUM(I89:I93)</f>
        <v>3173070</v>
      </c>
      <c r="J94" s="50"/>
      <c r="K94" s="51">
        <f>SUM(K89:K93)</f>
        <v>3430753</v>
      </c>
      <c r="M94" s="28"/>
    </row>
    <row r="95" spans="1:13" s="66" customFormat="1" ht="18" customHeight="1">
      <c r="A95" s="92" t="s">
        <v>37</v>
      </c>
      <c r="B95" s="28"/>
      <c r="C95" s="40">
        <v>3</v>
      </c>
      <c r="D95" s="40"/>
      <c r="E95" s="172"/>
      <c r="F95" s="68"/>
      <c r="G95" s="172"/>
      <c r="H95" s="45"/>
      <c r="I95" s="48"/>
      <c r="J95" s="45"/>
      <c r="K95" s="48"/>
      <c r="M95" s="28"/>
    </row>
    <row r="96" spans="1:11" ht="18" customHeight="1">
      <c r="A96" s="28" t="s">
        <v>115</v>
      </c>
      <c r="C96" s="40"/>
      <c r="D96" s="40"/>
      <c r="E96" s="49">
        <v>1450429</v>
      </c>
      <c r="F96" s="49"/>
      <c r="G96" s="49">
        <v>1444581</v>
      </c>
      <c r="H96" s="49"/>
      <c r="I96" s="49">
        <v>1450429</v>
      </c>
      <c r="J96" s="50"/>
      <c r="K96" s="49">
        <v>1444581</v>
      </c>
    </row>
    <row r="97" spans="1:11" ht="18" customHeight="1">
      <c r="A97" s="28" t="s">
        <v>233</v>
      </c>
      <c r="C97" s="40"/>
      <c r="D97" s="40"/>
      <c r="E97" s="49">
        <v>327510</v>
      </c>
      <c r="F97" s="49"/>
      <c r="G97" s="49">
        <v>347270</v>
      </c>
      <c r="H97" s="49"/>
      <c r="I97" s="49">
        <v>319804</v>
      </c>
      <c r="J97" s="50"/>
      <c r="K97" s="49">
        <v>328238</v>
      </c>
    </row>
    <row r="98" spans="1:11" ht="18" customHeight="1">
      <c r="A98" s="28" t="s">
        <v>41</v>
      </c>
      <c r="C98" s="40"/>
      <c r="D98" s="40"/>
      <c r="E98" s="49">
        <v>307620</v>
      </c>
      <c r="F98" s="49"/>
      <c r="G98" s="49">
        <v>296950</v>
      </c>
      <c r="H98" s="49"/>
      <c r="I98" s="49">
        <v>298687</v>
      </c>
      <c r="J98" s="50"/>
      <c r="K98" s="41">
        <v>283228</v>
      </c>
    </row>
    <row r="99" spans="1:11" ht="18" customHeight="1">
      <c r="A99" s="58" t="s">
        <v>241</v>
      </c>
      <c r="C99" s="40"/>
      <c r="D99" s="40"/>
      <c r="E99" s="51">
        <v>0</v>
      </c>
      <c r="F99" s="49"/>
      <c r="G99" s="51">
        <v>9604</v>
      </c>
      <c r="H99" s="42"/>
      <c r="I99" s="51">
        <v>0</v>
      </c>
      <c r="J99" s="42"/>
      <c r="K99" s="51">
        <v>9604</v>
      </c>
    </row>
    <row r="100" spans="1:11" ht="18" customHeight="1">
      <c r="A100" s="92" t="s">
        <v>191</v>
      </c>
      <c r="C100" s="40"/>
      <c r="D100" s="40"/>
      <c r="E100" s="51">
        <f>SUM(E96:E99)</f>
        <v>2085559</v>
      </c>
      <c r="F100" s="49"/>
      <c r="G100" s="51">
        <f>SUM(G96:G99)</f>
        <v>2098405</v>
      </c>
      <c r="H100" s="50"/>
      <c r="I100" s="51">
        <f>SUM(I96:I99)</f>
        <v>2068920</v>
      </c>
      <c r="J100" s="50"/>
      <c r="K100" s="51">
        <f>SUM(K96:K99)</f>
        <v>2065651</v>
      </c>
    </row>
    <row r="101" spans="1:11" ht="18" customHeight="1">
      <c r="A101" s="24" t="s">
        <v>150</v>
      </c>
      <c r="C101" s="40"/>
      <c r="D101" s="40"/>
      <c r="E101" s="49"/>
      <c r="F101" s="49"/>
      <c r="G101" s="49"/>
      <c r="H101" s="50"/>
      <c r="I101" s="49"/>
      <c r="J101" s="50"/>
      <c r="K101" s="49"/>
    </row>
    <row r="102" spans="1:11" ht="18" customHeight="1">
      <c r="A102" s="24" t="s">
        <v>267</v>
      </c>
      <c r="C102" s="40"/>
      <c r="D102" s="40"/>
      <c r="E102" s="49">
        <f>SUM(E94-E100)</f>
        <v>126494</v>
      </c>
      <c r="F102" s="49"/>
      <c r="G102" s="49">
        <f>SUM(G94-G100)</f>
        <v>556506</v>
      </c>
      <c r="H102" s="50"/>
      <c r="I102" s="49">
        <f>SUM(I94-I100)</f>
        <v>1104150</v>
      </c>
      <c r="J102" s="50"/>
      <c r="K102" s="49">
        <f>SUM(K94-K100)</f>
        <v>1365102</v>
      </c>
    </row>
    <row r="103" spans="1:13" ht="18" customHeight="1">
      <c r="A103" s="47" t="s">
        <v>133</v>
      </c>
      <c r="C103" s="40">
        <v>9</v>
      </c>
      <c r="D103" s="40"/>
      <c r="E103" s="51">
        <v>1735743</v>
      </c>
      <c r="F103" s="49"/>
      <c r="G103" s="51">
        <v>1669240</v>
      </c>
      <c r="H103" s="49"/>
      <c r="I103" s="51">
        <v>0</v>
      </c>
      <c r="J103" s="50"/>
      <c r="K103" s="51">
        <v>0</v>
      </c>
      <c r="L103" s="67"/>
      <c r="M103" s="45"/>
    </row>
    <row r="104" spans="1:11" ht="18" customHeight="1">
      <c r="A104" s="24" t="s">
        <v>223</v>
      </c>
      <c r="C104" s="40"/>
      <c r="D104" s="40"/>
      <c r="E104" s="49">
        <f>SUM(E102:E103)</f>
        <v>1862237</v>
      </c>
      <c r="F104" s="49"/>
      <c r="G104" s="49">
        <f>SUM(G102:G103)</f>
        <v>2225746</v>
      </c>
      <c r="H104" s="50"/>
      <c r="I104" s="49">
        <f>SUM(I102:I103)</f>
        <v>1104150</v>
      </c>
      <c r="J104" s="50"/>
      <c r="K104" s="49">
        <f>SUM(K102:K103)</f>
        <v>1365102</v>
      </c>
    </row>
    <row r="105" spans="1:13" ht="18" customHeight="1">
      <c r="A105" s="47" t="s">
        <v>44</v>
      </c>
      <c r="C105" s="40"/>
      <c r="D105" s="40"/>
      <c r="E105" s="51">
        <v>-166841</v>
      </c>
      <c r="F105" s="49"/>
      <c r="G105" s="51">
        <v>-148411</v>
      </c>
      <c r="H105" s="49"/>
      <c r="I105" s="51">
        <v>-166841</v>
      </c>
      <c r="J105" s="50"/>
      <c r="K105" s="51">
        <v>-148411</v>
      </c>
      <c r="L105" s="67"/>
      <c r="M105" s="45"/>
    </row>
    <row r="106" spans="1:11" ht="18" customHeight="1">
      <c r="A106" s="98" t="s">
        <v>179</v>
      </c>
      <c r="C106" s="53"/>
      <c r="D106" s="40"/>
      <c r="E106" s="49">
        <f>SUM(E104:E105)</f>
        <v>1695396</v>
      </c>
      <c r="F106" s="49"/>
      <c r="G106" s="49">
        <f>SUM(G104:G105)</f>
        <v>2077335</v>
      </c>
      <c r="H106" s="50"/>
      <c r="I106" s="49">
        <f>SUM(I104:I105)</f>
        <v>937309</v>
      </c>
      <c r="J106" s="50"/>
      <c r="K106" s="49">
        <f>SUM(K104:K105)</f>
        <v>1216691</v>
      </c>
    </row>
    <row r="107" spans="1:13" ht="18" customHeight="1">
      <c r="A107" s="47" t="s">
        <v>268</v>
      </c>
      <c r="C107" s="40">
        <v>20</v>
      </c>
      <c r="D107" s="40"/>
      <c r="E107" s="51">
        <v>61</v>
      </c>
      <c r="F107" s="49"/>
      <c r="G107" s="51">
        <v>-30828</v>
      </c>
      <c r="H107" s="49"/>
      <c r="I107" s="51">
        <v>-103</v>
      </c>
      <c r="J107" s="49"/>
      <c r="K107" s="46">
        <v>-53352</v>
      </c>
      <c r="L107" s="67"/>
      <c r="M107" s="45"/>
    </row>
    <row r="108" spans="1:12" ht="18" customHeight="1" thickBot="1">
      <c r="A108" s="24" t="s">
        <v>78</v>
      </c>
      <c r="C108" s="40"/>
      <c r="D108" s="40"/>
      <c r="E108" s="99">
        <f>SUM(E106:E107)</f>
        <v>1695457</v>
      </c>
      <c r="F108" s="49"/>
      <c r="G108" s="99">
        <f>SUM(G106:G107)</f>
        <v>2046507</v>
      </c>
      <c r="H108" s="50"/>
      <c r="I108" s="99">
        <f>SUM(I106:I107)</f>
        <v>937206</v>
      </c>
      <c r="J108" s="50"/>
      <c r="K108" s="99">
        <f>SUM(K106:K107)</f>
        <v>1163339</v>
      </c>
      <c r="L108" s="28"/>
    </row>
    <row r="109" spans="1:12" ht="18" customHeight="1" thickTop="1">
      <c r="A109" s="47"/>
      <c r="C109" s="40"/>
      <c r="D109" s="40"/>
      <c r="E109" s="68"/>
      <c r="F109" s="68"/>
      <c r="G109" s="68"/>
      <c r="H109" s="45"/>
      <c r="I109" s="68"/>
      <c r="J109" s="45"/>
      <c r="K109" s="68"/>
      <c r="L109" s="28"/>
    </row>
    <row r="110" spans="1:12" ht="18" customHeight="1">
      <c r="A110" s="28" t="s">
        <v>1</v>
      </c>
      <c r="E110" s="109"/>
      <c r="G110" s="109"/>
      <c r="I110" s="109"/>
      <c r="K110" s="109"/>
      <c r="L110" s="28"/>
    </row>
    <row r="111" spans="1:12" ht="18" customHeight="1">
      <c r="A111" s="110"/>
      <c r="B111" s="58"/>
      <c r="E111" s="30"/>
      <c r="F111" s="125"/>
      <c r="G111" s="30"/>
      <c r="H111" s="30"/>
      <c r="I111" s="30"/>
      <c r="J111" s="30"/>
      <c r="K111" s="30"/>
      <c r="L111" s="57" t="s">
        <v>50</v>
      </c>
    </row>
    <row r="112" spans="1:11" ht="18" customHeight="1">
      <c r="A112" s="111" t="s">
        <v>266</v>
      </c>
      <c r="B112" s="25"/>
      <c r="C112" s="26"/>
      <c r="D112" s="26"/>
      <c r="E112" s="30"/>
      <c r="F112" s="125"/>
      <c r="G112" s="30"/>
      <c r="H112" s="30"/>
      <c r="I112" s="30"/>
      <c r="J112" s="30"/>
      <c r="K112" s="30"/>
    </row>
    <row r="113" spans="1:11" ht="18" customHeight="1">
      <c r="A113" s="24" t="s">
        <v>151</v>
      </c>
      <c r="B113" s="25"/>
      <c r="C113" s="26"/>
      <c r="D113" s="26"/>
      <c r="E113" s="30"/>
      <c r="F113" s="125"/>
      <c r="G113" s="30"/>
      <c r="H113" s="30"/>
      <c r="I113" s="30"/>
      <c r="J113" s="30"/>
      <c r="K113" s="30"/>
    </row>
    <row r="114" spans="1:11" ht="18" customHeight="1">
      <c r="A114" s="24" t="s">
        <v>239</v>
      </c>
      <c r="B114" s="25"/>
      <c r="C114" s="26"/>
      <c r="D114" s="26"/>
      <c r="E114" s="30"/>
      <c r="F114" s="125"/>
      <c r="G114" s="30"/>
      <c r="H114" s="30"/>
      <c r="I114" s="30"/>
      <c r="J114" s="30"/>
      <c r="K114" s="30"/>
    </row>
    <row r="115" spans="1:12" ht="18" customHeight="1">
      <c r="A115" s="37"/>
      <c r="B115" s="25"/>
      <c r="C115" s="25"/>
      <c r="D115" s="25"/>
      <c r="E115" s="30"/>
      <c r="F115" s="125"/>
      <c r="G115" s="30"/>
      <c r="H115" s="30"/>
      <c r="I115" s="30"/>
      <c r="J115" s="30"/>
      <c r="K115" s="30"/>
      <c r="L115" s="57" t="s">
        <v>122</v>
      </c>
    </row>
    <row r="116" spans="1:11" ht="18" customHeight="1">
      <c r="A116" s="29"/>
      <c r="E116" s="174" t="s">
        <v>11</v>
      </c>
      <c r="F116" s="174"/>
      <c r="G116" s="174"/>
      <c r="H116" s="90"/>
      <c r="I116" s="174" t="s">
        <v>12</v>
      </c>
      <c r="J116" s="174"/>
      <c r="K116" s="174"/>
    </row>
    <row r="117" spans="1:13" s="66" customFormat="1" ht="18" customHeight="1">
      <c r="A117" s="37"/>
      <c r="B117" s="28"/>
      <c r="C117" s="33" t="s">
        <v>0</v>
      </c>
      <c r="D117" s="33"/>
      <c r="E117" s="91" t="s">
        <v>195</v>
      </c>
      <c r="F117" s="65"/>
      <c r="G117" s="34">
        <v>2018</v>
      </c>
      <c r="H117" s="38"/>
      <c r="I117" s="91" t="s">
        <v>195</v>
      </c>
      <c r="J117" s="38"/>
      <c r="K117" s="34">
        <v>2018</v>
      </c>
      <c r="M117" s="28"/>
    </row>
    <row r="118" spans="1:13" s="66" customFormat="1" ht="18" customHeight="1">
      <c r="A118" s="112" t="s">
        <v>152</v>
      </c>
      <c r="B118" s="101"/>
      <c r="C118" s="113"/>
      <c r="D118" s="114"/>
      <c r="E118" s="43"/>
      <c r="F118" s="43"/>
      <c r="G118" s="43"/>
      <c r="H118" s="41"/>
      <c r="I118" s="43"/>
      <c r="J118" s="44"/>
      <c r="K118" s="43"/>
      <c r="M118" s="28"/>
    </row>
    <row r="119" spans="1:13" s="66" customFormat="1" ht="18" customHeight="1">
      <c r="A119" s="115" t="s">
        <v>153</v>
      </c>
      <c r="B119" s="101"/>
      <c r="C119" s="113"/>
      <c r="D119" s="114"/>
      <c r="E119" s="43"/>
      <c r="F119" s="43"/>
      <c r="G119" s="43"/>
      <c r="H119" s="41"/>
      <c r="I119" s="43"/>
      <c r="J119" s="44"/>
      <c r="K119" s="43"/>
      <c r="M119" s="28"/>
    </row>
    <row r="120" spans="1:13" s="66" customFormat="1" ht="18" customHeight="1">
      <c r="A120" s="115" t="s">
        <v>94</v>
      </c>
      <c r="B120" s="101"/>
      <c r="C120" s="113"/>
      <c r="D120" s="114"/>
      <c r="E120" s="43"/>
      <c r="F120" s="43"/>
      <c r="G120" s="43"/>
      <c r="H120" s="41"/>
      <c r="I120" s="43"/>
      <c r="J120" s="44"/>
      <c r="K120" s="43"/>
      <c r="M120" s="28"/>
    </row>
    <row r="121" spans="1:13" s="66" customFormat="1" ht="18" customHeight="1">
      <c r="A121" s="116" t="s">
        <v>69</v>
      </c>
      <c r="B121" s="101"/>
      <c r="C121" s="113"/>
      <c r="D121" s="114"/>
      <c r="E121" s="43"/>
      <c r="F121" s="43"/>
      <c r="G121" s="43"/>
      <c r="H121" s="41"/>
      <c r="I121" s="43"/>
      <c r="J121" s="44"/>
      <c r="K121" s="43"/>
      <c r="M121" s="28"/>
    </row>
    <row r="122" spans="1:13" s="66" customFormat="1" ht="18" customHeight="1">
      <c r="A122" s="116" t="s">
        <v>70</v>
      </c>
      <c r="B122" s="101"/>
      <c r="C122" s="113"/>
      <c r="D122" s="114"/>
      <c r="E122" s="50">
        <v>-14329</v>
      </c>
      <c r="F122" s="49"/>
      <c r="G122" s="50">
        <v>-7258</v>
      </c>
      <c r="H122" s="49"/>
      <c r="I122" s="50">
        <v>0</v>
      </c>
      <c r="J122" s="50"/>
      <c r="K122" s="44">
        <v>0</v>
      </c>
      <c r="M122" s="28"/>
    </row>
    <row r="123" spans="1:13" s="66" customFormat="1" ht="18" customHeight="1">
      <c r="A123" s="116" t="s">
        <v>269</v>
      </c>
      <c r="B123" s="101"/>
      <c r="C123" s="113"/>
      <c r="D123" s="114"/>
      <c r="E123" s="50"/>
      <c r="F123" s="49"/>
      <c r="G123" s="50"/>
      <c r="H123" s="49"/>
      <c r="I123" s="50"/>
      <c r="J123" s="50"/>
      <c r="K123" s="44"/>
      <c r="M123" s="28"/>
    </row>
    <row r="124" spans="1:13" s="66" customFormat="1" ht="18" customHeight="1">
      <c r="A124" s="116" t="s">
        <v>270</v>
      </c>
      <c r="B124" s="101"/>
      <c r="C124" s="113"/>
      <c r="D124" s="114"/>
      <c r="F124" s="49"/>
      <c r="G124" s="50"/>
      <c r="H124" s="49"/>
      <c r="I124" s="50"/>
      <c r="J124" s="50"/>
      <c r="K124" s="44"/>
      <c r="M124" s="28"/>
    </row>
    <row r="125" spans="1:13" s="66" customFormat="1" ht="18" customHeight="1">
      <c r="A125" s="37" t="s">
        <v>244</v>
      </c>
      <c r="B125" s="101"/>
      <c r="C125" s="113"/>
      <c r="D125" s="114"/>
      <c r="E125" s="50">
        <v>0</v>
      </c>
      <c r="F125" s="49"/>
      <c r="G125" s="50">
        <v>-338469</v>
      </c>
      <c r="H125" s="49"/>
      <c r="I125" s="50">
        <v>0</v>
      </c>
      <c r="J125" s="50"/>
      <c r="K125" s="44">
        <v>-338469</v>
      </c>
      <c r="M125" s="28"/>
    </row>
    <row r="126" spans="1:13" s="66" customFormat="1" ht="18" customHeight="1">
      <c r="A126" s="116" t="s">
        <v>277</v>
      </c>
      <c r="B126" s="101"/>
      <c r="C126" s="113"/>
      <c r="D126" s="114"/>
      <c r="E126" s="50"/>
      <c r="F126" s="49"/>
      <c r="G126" s="50"/>
      <c r="H126" s="49"/>
      <c r="I126" s="50"/>
      <c r="J126" s="50"/>
      <c r="K126" s="44"/>
      <c r="M126" s="28"/>
    </row>
    <row r="127" spans="1:13" s="64" customFormat="1" ht="18" customHeight="1">
      <c r="A127" s="142" t="s">
        <v>146</v>
      </c>
      <c r="B127" s="143"/>
      <c r="C127" s="144">
        <v>20</v>
      </c>
      <c r="D127" s="145"/>
      <c r="E127" s="51">
        <v>12320</v>
      </c>
      <c r="F127" s="49"/>
      <c r="G127" s="51">
        <v>-323210</v>
      </c>
      <c r="H127" s="49"/>
      <c r="I127" s="51">
        <v>-98724</v>
      </c>
      <c r="J127" s="49"/>
      <c r="K127" s="54">
        <v>-67431</v>
      </c>
      <c r="M127" s="58"/>
    </row>
    <row r="128" spans="1:11" s="58" customFormat="1" ht="18" customHeight="1">
      <c r="A128" s="116" t="s">
        <v>154</v>
      </c>
      <c r="B128" s="118"/>
      <c r="C128" s="118"/>
      <c r="D128" s="119"/>
      <c r="E128" s="120"/>
      <c r="F128" s="121"/>
      <c r="G128" s="120"/>
      <c r="H128" s="32"/>
      <c r="I128" s="120"/>
      <c r="J128" s="32"/>
      <c r="K128" s="120"/>
    </row>
    <row r="129" spans="1:11" s="58" customFormat="1" ht="18" customHeight="1">
      <c r="A129" s="116" t="s">
        <v>93</v>
      </c>
      <c r="B129" s="118"/>
      <c r="C129" s="118"/>
      <c r="D129" s="119"/>
      <c r="E129" s="122">
        <f>SUM(E122:E127)</f>
        <v>-2009</v>
      </c>
      <c r="F129" s="121"/>
      <c r="G129" s="122">
        <f>SUM(G122:G127)</f>
        <v>-668937</v>
      </c>
      <c r="H129" s="32"/>
      <c r="I129" s="122">
        <f>SUM(I122:I127)</f>
        <v>-98724</v>
      </c>
      <c r="J129" s="32"/>
      <c r="K129" s="122">
        <f>SUM(K122:K127)</f>
        <v>-405900</v>
      </c>
    </row>
    <row r="130" spans="1:11" s="58" customFormat="1" ht="13.5" customHeight="1">
      <c r="A130" s="116"/>
      <c r="B130" s="118"/>
      <c r="C130" s="118"/>
      <c r="D130" s="119"/>
      <c r="E130" s="120"/>
      <c r="F130" s="121"/>
      <c r="G130" s="120"/>
      <c r="H130" s="32"/>
      <c r="I130" s="120"/>
      <c r="J130" s="32"/>
      <c r="K130" s="120"/>
    </row>
    <row r="131" spans="1:13" s="66" customFormat="1" ht="18" customHeight="1">
      <c r="A131" s="115" t="s">
        <v>155</v>
      </c>
      <c r="B131" s="101"/>
      <c r="C131" s="113"/>
      <c r="D131" s="114"/>
      <c r="E131" s="43"/>
      <c r="F131" s="43"/>
      <c r="G131" s="43"/>
      <c r="H131" s="41"/>
      <c r="I131" s="43"/>
      <c r="J131" s="44"/>
      <c r="K131" s="43"/>
      <c r="M131" s="28"/>
    </row>
    <row r="132" spans="1:13" s="66" customFormat="1" ht="18" customHeight="1">
      <c r="A132" s="115" t="s">
        <v>94</v>
      </c>
      <c r="B132" s="101"/>
      <c r="C132" s="113"/>
      <c r="D132" s="114"/>
      <c r="E132" s="43"/>
      <c r="F132" s="43"/>
      <c r="G132" s="43"/>
      <c r="H132" s="41"/>
      <c r="I132" s="43"/>
      <c r="J132" s="44"/>
      <c r="K132" s="43"/>
      <c r="M132" s="28"/>
    </row>
    <row r="133" spans="1:13" s="66" customFormat="1" ht="18" customHeight="1">
      <c r="A133" s="116" t="s">
        <v>278</v>
      </c>
      <c r="B133" s="101"/>
      <c r="C133" s="113"/>
      <c r="D133" s="114"/>
      <c r="E133" s="51">
        <v>-16502</v>
      </c>
      <c r="F133" s="49"/>
      <c r="G133" s="51">
        <v>165</v>
      </c>
      <c r="H133" s="49"/>
      <c r="I133" s="51">
        <v>0</v>
      </c>
      <c r="J133" s="50"/>
      <c r="K133" s="51">
        <v>0</v>
      </c>
      <c r="M133" s="28"/>
    </row>
    <row r="134" spans="1:11" s="58" customFormat="1" ht="18" customHeight="1">
      <c r="A134" s="116" t="s">
        <v>156</v>
      </c>
      <c r="B134" s="118"/>
      <c r="C134" s="118"/>
      <c r="D134" s="119"/>
      <c r="E134" s="120"/>
      <c r="F134" s="121"/>
      <c r="G134" s="120"/>
      <c r="H134" s="32"/>
      <c r="I134" s="120"/>
      <c r="J134" s="32"/>
      <c r="K134" s="120"/>
    </row>
    <row r="135" spans="1:11" s="58" customFormat="1" ht="18" customHeight="1">
      <c r="A135" s="116" t="s">
        <v>117</v>
      </c>
      <c r="B135" s="118"/>
      <c r="C135" s="118"/>
      <c r="D135" s="119"/>
      <c r="E135" s="122">
        <f>SUM(E133:E133)</f>
        <v>-16502</v>
      </c>
      <c r="F135" s="121"/>
      <c r="G135" s="122">
        <f>SUM(G133:G133)</f>
        <v>165</v>
      </c>
      <c r="H135" s="32"/>
      <c r="I135" s="122">
        <f>SUM(I133:I133)</f>
        <v>0</v>
      </c>
      <c r="J135" s="32"/>
      <c r="K135" s="122">
        <f>SUM(K133:K133)</f>
        <v>0</v>
      </c>
    </row>
    <row r="136" spans="1:13" s="66" customFormat="1" ht="18" customHeight="1">
      <c r="A136" s="112" t="s">
        <v>157</v>
      </c>
      <c r="B136" s="101"/>
      <c r="C136" s="123"/>
      <c r="D136" s="117"/>
      <c r="E136" s="51">
        <f>E129+E135</f>
        <v>-18511</v>
      </c>
      <c r="F136" s="49"/>
      <c r="G136" s="51">
        <f>G129+G135</f>
        <v>-668772</v>
      </c>
      <c r="H136" s="50"/>
      <c r="I136" s="51">
        <f>I129+I135</f>
        <v>-98724</v>
      </c>
      <c r="J136" s="44"/>
      <c r="K136" s="51">
        <f>K129+K135</f>
        <v>-405900</v>
      </c>
      <c r="M136" s="28"/>
    </row>
    <row r="137" spans="1:13" s="66" customFormat="1" ht="18" customHeight="1" thickBot="1">
      <c r="A137" s="112" t="s">
        <v>51</v>
      </c>
      <c r="B137" s="101"/>
      <c r="C137" s="113"/>
      <c r="D137" s="114"/>
      <c r="E137" s="52">
        <f>E136+E108</f>
        <v>1676946</v>
      </c>
      <c r="F137" s="49"/>
      <c r="G137" s="52">
        <f>G136+G108</f>
        <v>1377735</v>
      </c>
      <c r="H137" s="50"/>
      <c r="I137" s="52">
        <f>I136+I108</f>
        <v>838482</v>
      </c>
      <c r="J137" s="44"/>
      <c r="K137" s="52">
        <f>K136+K108</f>
        <v>757439</v>
      </c>
      <c r="M137" s="28"/>
    </row>
    <row r="138" spans="1:13" s="66" customFormat="1" ht="11.25" customHeight="1" thickTop="1">
      <c r="A138" s="112"/>
      <c r="B138" s="101"/>
      <c r="C138" s="113"/>
      <c r="D138" s="114"/>
      <c r="E138" s="49"/>
      <c r="F138" s="49"/>
      <c r="G138" s="49"/>
      <c r="H138" s="50"/>
      <c r="I138" s="49"/>
      <c r="J138" s="44"/>
      <c r="K138" s="49"/>
      <c r="M138" s="28"/>
    </row>
    <row r="139" spans="1:11" s="58" customFormat="1" ht="18" customHeight="1">
      <c r="A139" s="163" t="s">
        <v>147</v>
      </c>
      <c r="C139" s="164"/>
      <c r="D139" s="143"/>
      <c r="E139" s="165"/>
      <c r="F139" s="143"/>
      <c r="G139" s="165"/>
      <c r="H139" s="143"/>
      <c r="I139" s="165"/>
      <c r="J139" s="165"/>
      <c r="K139" s="165"/>
    </row>
    <row r="140" spans="1:12" ht="18" customHeight="1" thickBot="1">
      <c r="A140" s="47" t="s">
        <v>73</v>
      </c>
      <c r="C140" s="100"/>
      <c r="D140" s="101"/>
      <c r="E140" s="55">
        <f>E142-E141</f>
        <v>1700169</v>
      </c>
      <c r="F140" s="120"/>
      <c r="G140" s="55">
        <f>G142-G141</f>
        <v>2039979</v>
      </c>
      <c r="H140" s="49"/>
      <c r="I140" s="162">
        <f>I108</f>
        <v>937206</v>
      </c>
      <c r="J140" s="49"/>
      <c r="K140" s="162">
        <f>K108</f>
        <v>1163339</v>
      </c>
      <c r="L140" s="28"/>
    </row>
    <row r="141" spans="1:12" ht="18" customHeight="1" thickTop="1">
      <c r="A141" s="47" t="s">
        <v>222</v>
      </c>
      <c r="C141" s="100"/>
      <c r="D141" s="101"/>
      <c r="E141" s="55">
        <v>-4712</v>
      </c>
      <c r="F141" s="120"/>
      <c r="G141" s="55">
        <v>6528</v>
      </c>
      <c r="H141" s="49"/>
      <c r="I141" s="49"/>
      <c r="J141" s="49"/>
      <c r="K141" s="49"/>
      <c r="L141" s="28"/>
    </row>
    <row r="142" spans="1:12" ht="18" customHeight="1" thickBot="1">
      <c r="A142" s="24"/>
      <c r="C142" s="103"/>
      <c r="D142" s="101"/>
      <c r="E142" s="107">
        <f>SUM(E108)</f>
        <v>1695457</v>
      </c>
      <c r="F142" s="32"/>
      <c r="G142" s="107">
        <f>SUM(G108)</f>
        <v>2046507</v>
      </c>
      <c r="H142" s="49"/>
      <c r="I142" s="49"/>
      <c r="J142" s="49"/>
      <c r="K142" s="49"/>
      <c r="L142" s="28"/>
    </row>
    <row r="143" spans="1:12" ht="18" customHeight="1" thickTop="1">
      <c r="A143" s="24"/>
      <c r="C143" s="103"/>
      <c r="D143" s="101"/>
      <c r="E143" s="32"/>
      <c r="F143" s="32"/>
      <c r="G143" s="32"/>
      <c r="H143" s="49"/>
      <c r="I143" s="49"/>
      <c r="J143" s="49"/>
      <c r="K143" s="49"/>
      <c r="L143" s="28"/>
    </row>
    <row r="144" spans="1:13" s="64" customFormat="1" ht="18" customHeight="1">
      <c r="A144" s="163" t="s">
        <v>52</v>
      </c>
      <c r="B144" s="143"/>
      <c r="C144" s="166"/>
      <c r="D144" s="145"/>
      <c r="E144" s="55"/>
      <c r="F144" s="120"/>
      <c r="G144" s="55"/>
      <c r="H144" s="49"/>
      <c r="I144" s="49"/>
      <c r="J144" s="49"/>
      <c r="K144" s="49"/>
      <c r="M144" s="58"/>
    </row>
    <row r="145" spans="1:13" s="66" customFormat="1" ht="18" customHeight="1" thickBot="1">
      <c r="A145" s="47" t="s">
        <v>53</v>
      </c>
      <c r="B145" s="101"/>
      <c r="C145" s="123"/>
      <c r="D145" s="117"/>
      <c r="E145" s="55">
        <f>E137-E146</f>
        <v>1682808</v>
      </c>
      <c r="F145" s="120"/>
      <c r="G145" s="55">
        <f>G137-G146</f>
        <v>1371207</v>
      </c>
      <c r="H145" s="49"/>
      <c r="I145" s="162">
        <f>I137</f>
        <v>838482</v>
      </c>
      <c r="J145" s="49"/>
      <c r="K145" s="162">
        <f>K137</f>
        <v>757439</v>
      </c>
      <c r="M145" s="28"/>
    </row>
    <row r="146" spans="1:11" ht="18" customHeight="1" thickTop="1">
      <c r="A146" s="47" t="s">
        <v>222</v>
      </c>
      <c r="B146" s="101"/>
      <c r="C146" s="123"/>
      <c r="D146" s="117"/>
      <c r="E146" s="55">
        <v>-5862</v>
      </c>
      <c r="F146" s="120"/>
      <c r="G146" s="55">
        <v>6528</v>
      </c>
      <c r="H146" s="49"/>
      <c r="I146" s="49"/>
      <c r="J146" s="49"/>
      <c r="K146" s="49"/>
    </row>
    <row r="147" spans="1:11" ht="18" customHeight="1" thickBot="1">
      <c r="A147" s="116"/>
      <c r="B147" s="101"/>
      <c r="C147" s="123"/>
      <c r="D147" s="117"/>
      <c r="E147" s="107">
        <f>E137</f>
        <v>1676946</v>
      </c>
      <c r="F147" s="32"/>
      <c r="G147" s="107">
        <f>G137</f>
        <v>1377735</v>
      </c>
      <c r="H147" s="49"/>
      <c r="I147" s="49"/>
      <c r="J147" s="49"/>
      <c r="K147" s="49"/>
    </row>
    <row r="148" spans="1:11" ht="18" customHeight="1" thickTop="1">
      <c r="A148" s="92" t="s">
        <v>181</v>
      </c>
      <c r="B148" s="101"/>
      <c r="C148" s="123"/>
      <c r="D148" s="117"/>
      <c r="E148" s="32"/>
      <c r="F148" s="32"/>
      <c r="G148" s="32"/>
      <c r="H148" s="32"/>
      <c r="I148" s="124"/>
      <c r="J148" s="124"/>
      <c r="K148" s="124"/>
    </row>
    <row r="149" spans="1:12" ht="18" customHeight="1">
      <c r="A149" s="28" t="s">
        <v>187</v>
      </c>
      <c r="C149" s="100">
        <v>22</v>
      </c>
      <c r="D149" s="101"/>
      <c r="E149" s="102"/>
      <c r="F149" s="143"/>
      <c r="G149" s="102"/>
      <c r="H149" s="102"/>
      <c r="I149" s="102"/>
      <c r="K149" s="102"/>
      <c r="L149" s="28"/>
    </row>
    <row r="150" spans="1:12" ht="18" customHeight="1" thickBot="1">
      <c r="A150" s="28" t="s">
        <v>134</v>
      </c>
      <c r="C150" s="100"/>
      <c r="D150" s="101"/>
      <c r="E150" s="104">
        <f>E140/E151</f>
        <v>2.973025102078288</v>
      </c>
      <c r="F150" s="147"/>
      <c r="G150" s="104">
        <f>G140/G151</f>
        <v>3.9289147994499465</v>
      </c>
      <c r="H150" s="105"/>
      <c r="I150" s="104">
        <f>I140/I151</f>
        <v>1.6388588215750222</v>
      </c>
      <c r="J150" s="106"/>
      <c r="K150" s="104">
        <f>K140/K151</f>
        <v>2.2405425810154425</v>
      </c>
      <c r="L150" s="28"/>
    </row>
    <row r="151" spans="1:12" ht="18" customHeight="1" thickBot="1" thickTop="1">
      <c r="A151" s="28" t="s">
        <v>176</v>
      </c>
      <c r="C151" s="100"/>
      <c r="D151" s="101"/>
      <c r="E151" s="107">
        <v>571865</v>
      </c>
      <c r="F151" s="147"/>
      <c r="G151" s="107">
        <v>519222</v>
      </c>
      <c r="H151" s="147"/>
      <c r="I151" s="107">
        <v>571865</v>
      </c>
      <c r="J151" s="105"/>
      <c r="K151" s="107">
        <v>519222</v>
      </c>
      <c r="L151" s="28"/>
    </row>
    <row r="152" spans="1:11" ht="11.25" customHeight="1" thickTop="1">
      <c r="A152" s="116"/>
      <c r="B152" s="101"/>
      <c r="C152" s="123"/>
      <c r="D152" s="117"/>
      <c r="E152" s="32"/>
      <c r="F152" s="32"/>
      <c r="G152" s="32"/>
      <c r="H152" s="32"/>
      <c r="I152" s="124"/>
      <c r="J152" s="124"/>
      <c r="K152" s="124"/>
    </row>
    <row r="153" spans="1:12" ht="18" customHeight="1">
      <c r="A153" s="28" t="s">
        <v>182</v>
      </c>
      <c r="C153" s="100">
        <v>22</v>
      </c>
      <c r="D153" s="101"/>
      <c r="E153" s="102"/>
      <c r="F153" s="143"/>
      <c r="G153" s="102"/>
      <c r="H153" s="102"/>
      <c r="I153" s="102"/>
      <c r="K153" s="102"/>
      <c r="L153" s="28"/>
    </row>
    <row r="154" spans="1:12" ht="18" customHeight="1" thickBot="1">
      <c r="A154" s="28" t="s">
        <v>134</v>
      </c>
      <c r="C154" s="100"/>
      <c r="D154" s="101"/>
      <c r="E154" s="104">
        <v>2.97</v>
      </c>
      <c r="F154" s="147"/>
      <c r="G154" s="104">
        <v>3.9</v>
      </c>
      <c r="H154" s="147"/>
      <c r="I154" s="104">
        <v>1.64</v>
      </c>
      <c r="J154" s="105"/>
      <c r="K154" s="104">
        <v>2.23</v>
      </c>
      <c r="L154" s="28"/>
    </row>
    <row r="155" spans="1:12" ht="18" customHeight="1" thickBot="1" thickTop="1">
      <c r="A155" s="28" t="s">
        <v>176</v>
      </c>
      <c r="C155" s="100"/>
      <c r="D155" s="101"/>
      <c r="E155" s="107">
        <v>571907</v>
      </c>
      <c r="F155" s="147"/>
      <c r="G155" s="107">
        <v>523184</v>
      </c>
      <c r="H155" s="147"/>
      <c r="I155" s="107">
        <v>571907</v>
      </c>
      <c r="J155" s="105"/>
      <c r="K155" s="107">
        <v>523184</v>
      </c>
      <c r="L155" s="28"/>
    </row>
    <row r="156" spans="3:12" ht="11.25" customHeight="1" thickTop="1">
      <c r="C156" s="40"/>
      <c r="D156" s="40"/>
      <c r="E156" s="108"/>
      <c r="F156" s="68"/>
      <c r="G156" s="102"/>
      <c r="H156" s="45"/>
      <c r="I156" s="68"/>
      <c r="J156" s="45"/>
      <c r="K156" s="102"/>
      <c r="L156" s="28"/>
    </row>
    <row r="157" spans="1:12" ht="18" customHeight="1">
      <c r="A157" s="28" t="s">
        <v>1</v>
      </c>
      <c r="E157" s="109"/>
      <c r="G157" s="109"/>
      <c r="I157" s="109"/>
      <c r="K157" s="109"/>
      <c r="L157" s="28"/>
    </row>
    <row r="158" spans="1:12" ht="18" customHeight="1">
      <c r="A158" s="110"/>
      <c r="B158" s="58"/>
      <c r="E158" s="30"/>
      <c r="F158" s="125"/>
      <c r="G158" s="30"/>
      <c r="H158" s="30"/>
      <c r="I158" s="30"/>
      <c r="J158" s="30"/>
      <c r="K158" s="30"/>
      <c r="L158" s="57" t="s">
        <v>50</v>
      </c>
    </row>
    <row r="159" spans="1:11" ht="18" customHeight="1">
      <c r="A159" s="24" t="s">
        <v>266</v>
      </c>
      <c r="B159" s="25"/>
      <c r="C159" s="26"/>
      <c r="D159" s="26"/>
      <c r="E159" s="30"/>
      <c r="F159" s="125"/>
      <c r="G159" s="30"/>
      <c r="H159" s="30"/>
      <c r="I159" s="30"/>
      <c r="J159" s="30"/>
      <c r="K159" s="30"/>
    </row>
    <row r="160" spans="1:11" ht="18" customHeight="1">
      <c r="A160" s="24" t="s">
        <v>87</v>
      </c>
      <c r="B160" s="25"/>
      <c r="C160" s="26"/>
      <c r="D160" s="26"/>
      <c r="E160" s="30"/>
      <c r="F160" s="125"/>
      <c r="G160" s="30"/>
      <c r="H160" s="30"/>
      <c r="I160" s="30"/>
      <c r="J160" s="30"/>
      <c r="K160" s="30"/>
    </row>
    <row r="161" spans="1:11" ht="18" customHeight="1">
      <c r="A161" s="24" t="s">
        <v>239</v>
      </c>
      <c r="B161" s="25"/>
      <c r="C161" s="26"/>
      <c r="D161" s="26"/>
      <c r="E161" s="30"/>
      <c r="F161" s="125"/>
      <c r="G161" s="30"/>
      <c r="H161" s="30"/>
      <c r="I161" s="30"/>
      <c r="J161" s="30"/>
      <c r="K161" s="30"/>
    </row>
    <row r="162" spans="1:12" ht="18" customHeight="1">
      <c r="A162" s="37"/>
      <c r="B162" s="25"/>
      <c r="C162" s="25"/>
      <c r="D162" s="25"/>
      <c r="E162" s="30"/>
      <c r="F162" s="125"/>
      <c r="G162" s="30"/>
      <c r="H162" s="30"/>
      <c r="I162" s="30"/>
      <c r="J162" s="30"/>
      <c r="K162" s="30"/>
      <c r="L162" s="57" t="s">
        <v>120</v>
      </c>
    </row>
    <row r="163" spans="1:11" ht="18" customHeight="1">
      <c r="A163" s="29"/>
      <c r="E163" s="174" t="s">
        <v>11</v>
      </c>
      <c r="F163" s="174"/>
      <c r="G163" s="174"/>
      <c r="H163" s="90"/>
      <c r="I163" s="174" t="s">
        <v>12</v>
      </c>
      <c r="J163" s="174"/>
      <c r="K163" s="174"/>
    </row>
    <row r="164" spans="1:11" ht="18" customHeight="1">
      <c r="A164" s="37"/>
      <c r="C164" s="33"/>
      <c r="D164" s="33"/>
      <c r="E164" s="91" t="s">
        <v>195</v>
      </c>
      <c r="F164" s="65"/>
      <c r="G164" s="34">
        <v>2018</v>
      </c>
      <c r="H164" s="38"/>
      <c r="I164" s="91" t="s">
        <v>195</v>
      </c>
      <c r="J164" s="38"/>
      <c r="K164" s="34">
        <v>2018</v>
      </c>
    </row>
    <row r="165" spans="1:11" ht="18" customHeight="1">
      <c r="A165" s="111" t="s">
        <v>10</v>
      </c>
      <c r="B165" s="92"/>
      <c r="E165" s="30"/>
      <c r="F165" s="125"/>
      <c r="G165" s="30"/>
      <c r="H165" s="30"/>
      <c r="I165" s="30"/>
      <c r="J165" s="30"/>
      <c r="K165" s="30"/>
    </row>
    <row r="166" spans="1:12" ht="18" customHeight="1">
      <c r="A166" s="37" t="s">
        <v>180</v>
      </c>
      <c r="E166" s="125">
        <f>E106</f>
        <v>1695396</v>
      </c>
      <c r="F166" s="125"/>
      <c r="G166" s="125">
        <f>G106</f>
        <v>2077335</v>
      </c>
      <c r="H166" s="125"/>
      <c r="I166" s="125">
        <f>I106</f>
        <v>937309</v>
      </c>
      <c r="J166" s="125"/>
      <c r="K166" s="125">
        <f>K106</f>
        <v>1216691</v>
      </c>
      <c r="L166" s="64"/>
    </row>
    <row r="167" spans="1:11" ht="18" customHeight="1">
      <c r="A167" s="37" t="s">
        <v>189</v>
      </c>
      <c r="E167" s="125"/>
      <c r="F167" s="125"/>
      <c r="G167" s="125"/>
      <c r="H167" s="125"/>
      <c r="I167" s="125"/>
      <c r="J167" s="125"/>
      <c r="K167" s="125"/>
    </row>
    <row r="168" spans="1:11" ht="18" customHeight="1">
      <c r="A168" s="37" t="s">
        <v>74</v>
      </c>
      <c r="E168" s="125"/>
      <c r="F168" s="125"/>
      <c r="G168" s="125"/>
      <c r="H168" s="125"/>
      <c r="I168" s="30"/>
      <c r="J168" s="125"/>
      <c r="K168" s="30"/>
    </row>
    <row r="169" spans="1:13" s="66" customFormat="1" ht="18" customHeight="1">
      <c r="A169" s="47" t="s">
        <v>118</v>
      </c>
      <c r="B169" s="28"/>
      <c r="C169" s="31"/>
      <c r="D169" s="31"/>
      <c r="E169" s="126">
        <v>153780</v>
      </c>
      <c r="F169" s="126"/>
      <c r="G169" s="126">
        <v>151199</v>
      </c>
      <c r="H169" s="126"/>
      <c r="I169" s="126">
        <v>153388</v>
      </c>
      <c r="J169" s="126"/>
      <c r="K169" s="126">
        <v>150704</v>
      </c>
      <c r="M169" s="28"/>
    </row>
    <row r="170" spans="1:13" s="64" customFormat="1" ht="18" customHeight="1">
      <c r="A170" s="119" t="s">
        <v>177</v>
      </c>
      <c r="B170" s="58"/>
      <c r="C170" s="131"/>
      <c r="D170" s="144"/>
      <c r="E170" s="126">
        <v>-556</v>
      </c>
      <c r="F170" s="126"/>
      <c r="G170" s="126">
        <v>-1380</v>
      </c>
      <c r="H170" s="126"/>
      <c r="I170" s="126">
        <v>-547</v>
      </c>
      <c r="J170" s="126"/>
      <c r="K170" s="126">
        <v>-1379</v>
      </c>
      <c r="M170" s="58"/>
    </row>
    <row r="171" spans="1:13" s="66" customFormat="1" ht="18" customHeight="1">
      <c r="A171" s="47" t="s">
        <v>221</v>
      </c>
      <c r="B171" s="28"/>
      <c r="C171" s="31"/>
      <c r="D171" s="31"/>
      <c r="E171" s="126">
        <v>-275</v>
      </c>
      <c r="F171" s="126"/>
      <c r="G171" s="126">
        <v>-2228</v>
      </c>
      <c r="H171" s="126"/>
      <c r="I171" s="126">
        <v>2845</v>
      </c>
      <c r="J171" s="126"/>
      <c r="K171" s="126">
        <v>-2228</v>
      </c>
      <c r="M171" s="28"/>
    </row>
    <row r="172" spans="1:13" s="66" customFormat="1" ht="18" customHeight="1">
      <c r="A172" s="47" t="s">
        <v>119</v>
      </c>
      <c r="B172" s="28"/>
      <c r="C172" s="127"/>
      <c r="D172" s="31"/>
      <c r="E172" s="126">
        <v>6128</v>
      </c>
      <c r="F172" s="126"/>
      <c r="G172" s="129">
        <v>5756</v>
      </c>
      <c r="H172" s="126"/>
      <c r="I172" s="126">
        <v>5302</v>
      </c>
      <c r="J172" s="126"/>
      <c r="K172" s="126">
        <v>4763</v>
      </c>
      <c r="M172" s="28"/>
    </row>
    <row r="173" spans="1:13" s="66" customFormat="1" ht="18" customHeight="1">
      <c r="A173" s="47" t="s">
        <v>169</v>
      </c>
      <c r="B173" s="28"/>
      <c r="C173" s="31"/>
      <c r="D173" s="31"/>
      <c r="E173" s="129">
        <v>-1735743</v>
      </c>
      <c r="F173" s="126"/>
      <c r="G173" s="126">
        <v>-1669240</v>
      </c>
      <c r="H173" s="126"/>
      <c r="I173" s="126">
        <v>0</v>
      </c>
      <c r="J173" s="126"/>
      <c r="K173" s="126">
        <v>0</v>
      </c>
      <c r="M173" s="28"/>
    </row>
    <row r="174" spans="1:13" s="66" customFormat="1" ht="18" customHeight="1">
      <c r="A174" s="47" t="s">
        <v>245</v>
      </c>
      <c r="B174" s="28"/>
      <c r="C174" s="31"/>
      <c r="D174" s="31"/>
      <c r="E174" s="126">
        <v>0</v>
      </c>
      <c r="F174" s="126"/>
      <c r="G174" s="126">
        <v>9604</v>
      </c>
      <c r="H174" s="126"/>
      <c r="I174" s="126">
        <v>0</v>
      </c>
      <c r="J174" s="126"/>
      <c r="K174" s="126">
        <v>9604</v>
      </c>
      <c r="M174" s="28"/>
    </row>
    <row r="175" spans="1:13" s="64" customFormat="1" ht="18" customHeight="1">
      <c r="A175" s="47" t="s">
        <v>246</v>
      </c>
      <c r="B175" s="58"/>
      <c r="C175" s="144"/>
      <c r="D175" s="144"/>
      <c r="E175" s="126">
        <v>0</v>
      </c>
      <c r="F175" s="126"/>
      <c r="G175" s="126">
        <v>-423086</v>
      </c>
      <c r="H175" s="126"/>
      <c r="I175" s="126">
        <v>0</v>
      </c>
      <c r="J175" s="126"/>
      <c r="K175" s="126">
        <v>-423086</v>
      </c>
      <c r="M175" s="58"/>
    </row>
    <row r="176" spans="1:13" s="66" customFormat="1" ht="18" customHeight="1">
      <c r="A176" s="119" t="s">
        <v>271</v>
      </c>
      <c r="B176" s="28"/>
      <c r="C176" s="127"/>
      <c r="D176" s="31"/>
      <c r="E176" s="126">
        <v>0</v>
      </c>
      <c r="F176" s="126"/>
      <c r="G176" s="126">
        <v>-1240</v>
      </c>
      <c r="H176" s="126"/>
      <c r="I176" s="126">
        <v>0</v>
      </c>
      <c r="J176" s="126"/>
      <c r="K176" s="126">
        <v>-1240</v>
      </c>
      <c r="M176" s="28"/>
    </row>
    <row r="177" spans="1:13" s="66" customFormat="1" ht="18" customHeight="1">
      <c r="A177" s="47" t="s">
        <v>220</v>
      </c>
      <c r="B177" s="28"/>
      <c r="C177" s="127"/>
      <c r="D177" s="31"/>
      <c r="E177" s="126">
        <v>0</v>
      </c>
      <c r="F177" s="126"/>
      <c r="G177" s="126">
        <v>0</v>
      </c>
      <c r="H177" s="126"/>
      <c r="I177" s="126">
        <v>0</v>
      </c>
      <c r="J177" s="126"/>
      <c r="K177" s="126">
        <v>-19890</v>
      </c>
      <c r="M177" s="28"/>
    </row>
    <row r="178" spans="1:13" s="66" customFormat="1" ht="18" customHeight="1">
      <c r="A178" s="47" t="s">
        <v>141</v>
      </c>
      <c r="B178" s="28"/>
      <c r="C178" s="127"/>
      <c r="D178" s="31"/>
      <c r="E178" s="126">
        <v>0</v>
      </c>
      <c r="F178" s="126"/>
      <c r="G178" s="126">
        <v>0</v>
      </c>
      <c r="H178" s="126"/>
      <c r="I178" s="126">
        <v>-971003</v>
      </c>
      <c r="J178" s="126"/>
      <c r="K178" s="126">
        <v>-805423</v>
      </c>
      <c r="M178" s="28"/>
    </row>
    <row r="179" spans="1:13" s="66" customFormat="1" ht="18" customHeight="1">
      <c r="A179" s="47" t="s">
        <v>142</v>
      </c>
      <c r="B179" s="28"/>
      <c r="C179" s="127"/>
      <c r="D179" s="31"/>
      <c r="F179" s="126"/>
      <c r="M179" s="28"/>
    </row>
    <row r="180" spans="1:13" s="66" customFormat="1" ht="18" customHeight="1">
      <c r="A180" s="47" t="s">
        <v>170</v>
      </c>
      <c r="B180" s="28"/>
      <c r="C180" s="127"/>
      <c r="D180" s="31"/>
      <c r="E180" s="126">
        <v>-277861</v>
      </c>
      <c r="F180" s="126"/>
      <c r="G180" s="126">
        <v>-267153</v>
      </c>
      <c r="H180" s="126"/>
      <c r="I180" s="126">
        <v>-277861</v>
      </c>
      <c r="J180" s="126"/>
      <c r="K180" s="126">
        <v>-267153</v>
      </c>
      <c r="M180" s="28"/>
    </row>
    <row r="181" spans="1:13" s="64" customFormat="1" ht="18" customHeight="1">
      <c r="A181" s="119" t="s">
        <v>247</v>
      </c>
      <c r="B181" s="58"/>
      <c r="C181" s="131"/>
      <c r="D181" s="144"/>
      <c r="E181" s="132">
        <v>166841</v>
      </c>
      <c r="F181" s="126"/>
      <c r="G181" s="132">
        <v>148411</v>
      </c>
      <c r="H181" s="126"/>
      <c r="I181" s="132">
        <v>166841</v>
      </c>
      <c r="J181" s="126"/>
      <c r="K181" s="132">
        <v>148411</v>
      </c>
      <c r="M181" s="58"/>
    </row>
    <row r="182" spans="1:11" ht="18" customHeight="1">
      <c r="A182" s="37" t="s">
        <v>224</v>
      </c>
      <c r="E182" s="30"/>
      <c r="F182" s="125"/>
      <c r="G182" s="30"/>
      <c r="H182" s="30"/>
      <c r="I182" s="167"/>
      <c r="J182" s="167"/>
      <c r="K182" s="167"/>
    </row>
    <row r="183" spans="1:11" ht="18" customHeight="1">
      <c r="A183" s="37" t="s">
        <v>38</v>
      </c>
      <c r="E183" s="125">
        <f>SUM(E166:E181)</f>
        <v>7710</v>
      </c>
      <c r="F183" s="125"/>
      <c r="G183" s="125">
        <f>SUM(G166:G181)</f>
        <v>27978</v>
      </c>
      <c r="H183" s="30"/>
      <c r="I183" s="125">
        <f>SUM(I166:I181)</f>
        <v>16274</v>
      </c>
      <c r="J183" s="125"/>
      <c r="K183" s="125">
        <f>SUM(K166:K181)</f>
        <v>9774</v>
      </c>
    </row>
    <row r="184" spans="1:11" ht="16.5" customHeight="1">
      <c r="A184" s="37" t="s">
        <v>75</v>
      </c>
      <c r="E184" s="125"/>
      <c r="F184" s="125"/>
      <c r="G184" s="125"/>
      <c r="H184" s="125"/>
      <c r="I184" s="130"/>
      <c r="J184" s="125"/>
      <c r="K184" s="130"/>
    </row>
    <row r="185" spans="1:11" ht="16.5" customHeight="1">
      <c r="A185" s="37" t="s">
        <v>225</v>
      </c>
      <c r="C185" s="128"/>
      <c r="D185" s="127"/>
      <c r="E185" s="126">
        <v>7304</v>
      </c>
      <c r="F185" s="126"/>
      <c r="G185" s="126">
        <v>39924</v>
      </c>
      <c r="H185" s="126"/>
      <c r="I185" s="126">
        <v>7304</v>
      </c>
      <c r="J185" s="126"/>
      <c r="K185" s="126">
        <v>40464</v>
      </c>
    </row>
    <row r="186" spans="1:11" ht="16.5" customHeight="1">
      <c r="A186" s="37" t="s">
        <v>143</v>
      </c>
      <c r="C186" s="128"/>
      <c r="D186" s="127"/>
      <c r="E186" s="126">
        <v>29773</v>
      </c>
      <c r="F186" s="126"/>
      <c r="G186" s="126">
        <v>32483</v>
      </c>
      <c r="H186" s="126"/>
      <c r="I186" s="126">
        <v>29773</v>
      </c>
      <c r="J186" s="126"/>
      <c r="K186" s="126">
        <v>32483</v>
      </c>
    </row>
    <row r="187" spans="1:11" ht="16.5" customHeight="1">
      <c r="A187" s="37" t="s">
        <v>39</v>
      </c>
      <c r="C187" s="127"/>
      <c r="D187" s="127"/>
      <c r="E187" s="126">
        <v>21</v>
      </c>
      <c r="F187" s="126"/>
      <c r="G187" s="126">
        <v>21</v>
      </c>
      <c r="H187" s="126"/>
      <c r="I187" s="126">
        <v>21</v>
      </c>
      <c r="J187" s="126"/>
      <c r="K187" s="126">
        <v>21</v>
      </c>
    </row>
    <row r="188" spans="1:11" ht="16.5" customHeight="1">
      <c r="A188" s="37" t="s">
        <v>137</v>
      </c>
      <c r="C188" s="127"/>
      <c r="D188" s="127"/>
      <c r="E188" s="126">
        <v>-7884</v>
      </c>
      <c r="F188" s="126"/>
      <c r="G188" s="126">
        <v>-254</v>
      </c>
      <c r="H188" s="126"/>
      <c r="I188" s="126">
        <v>-7884</v>
      </c>
      <c r="J188" s="126"/>
      <c r="K188" s="126">
        <v>-254</v>
      </c>
    </row>
    <row r="189" spans="1:11" ht="16.5" customHeight="1">
      <c r="A189" s="37" t="s">
        <v>40</v>
      </c>
      <c r="C189" s="127"/>
      <c r="D189" s="127"/>
      <c r="E189" s="126">
        <v>-100226</v>
      </c>
      <c r="F189" s="126"/>
      <c r="G189" s="126">
        <v>-41461</v>
      </c>
      <c r="H189" s="126"/>
      <c r="I189" s="126">
        <v>-100226</v>
      </c>
      <c r="J189" s="126"/>
      <c r="K189" s="126">
        <v>-41462</v>
      </c>
    </row>
    <row r="190" spans="1:11" ht="16.5" customHeight="1">
      <c r="A190" s="37" t="s">
        <v>76</v>
      </c>
      <c r="C190" s="127"/>
      <c r="D190" s="127"/>
      <c r="E190" s="126"/>
      <c r="F190" s="126"/>
      <c r="G190" s="126"/>
      <c r="H190" s="126"/>
      <c r="I190" s="126"/>
      <c r="J190" s="126"/>
      <c r="K190" s="126"/>
    </row>
    <row r="191" spans="1:11" ht="16.5" customHeight="1">
      <c r="A191" s="37" t="s">
        <v>71</v>
      </c>
      <c r="C191" s="127"/>
      <c r="D191" s="127"/>
      <c r="E191" s="126">
        <v>-29940</v>
      </c>
      <c r="F191" s="126"/>
      <c r="G191" s="126">
        <v>-1628</v>
      </c>
      <c r="H191" s="126"/>
      <c r="I191" s="126">
        <v>-29952</v>
      </c>
      <c r="J191" s="126"/>
      <c r="K191" s="126">
        <v>-9017</v>
      </c>
    </row>
    <row r="192" spans="1:11" ht="16.5" customHeight="1">
      <c r="A192" s="37" t="s">
        <v>273</v>
      </c>
      <c r="C192" s="127"/>
      <c r="D192" s="127"/>
      <c r="E192" s="126">
        <v>-318</v>
      </c>
      <c r="F192" s="126"/>
      <c r="G192" s="126">
        <v>870</v>
      </c>
      <c r="H192" s="126"/>
      <c r="I192" s="126">
        <v>-318</v>
      </c>
      <c r="J192" s="126"/>
      <c r="K192" s="126">
        <v>870</v>
      </c>
    </row>
    <row r="193" spans="1:11" ht="16.5" customHeight="1">
      <c r="A193" s="37" t="s">
        <v>272</v>
      </c>
      <c r="C193" s="127"/>
      <c r="D193" s="127"/>
      <c r="E193" s="132">
        <v>86595</v>
      </c>
      <c r="F193" s="126"/>
      <c r="G193" s="132">
        <v>89108</v>
      </c>
      <c r="H193" s="126"/>
      <c r="I193" s="132">
        <v>86595</v>
      </c>
      <c r="J193" s="126"/>
      <c r="K193" s="132">
        <v>89108</v>
      </c>
    </row>
    <row r="194" spans="1:12" s="58" customFormat="1" ht="16.5" customHeight="1">
      <c r="A194" s="37" t="s">
        <v>286</v>
      </c>
      <c r="B194" s="28"/>
      <c r="C194" s="131"/>
      <c r="D194" s="131"/>
      <c r="E194" s="126">
        <f>SUM(E185:E193)+E183</f>
        <v>-6965</v>
      </c>
      <c r="F194" s="126"/>
      <c r="G194" s="130">
        <f>SUM(G183:G193)</f>
        <v>147041</v>
      </c>
      <c r="H194" s="126"/>
      <c r="I194" s="130">
        <f>SUM(I183:I193)</f>
        <v>1587</v>
      </c>
      <c r="J194" s="126"/>
      <c r="K194" s="130">
        <f>SUM(K183:K193)</f>
        <v>121987</v>
      </c>
      <c r="L194" s="64"/>
    </row>
    <row r="195" spans="1:12" s="58" customFormat="1" ht="16.5" customHeight="1">
      <c r="A195" s="37" t="s">
        <v>46</v>
      </c>
      <c r="B195" s="28"/>
      <c r="C195" s="131"/>
      <c r="D195" s="131"/>
      <c r="E195" s="126">
        <v>-18803</v>
      </c>
      <c r="F195" s="126"/>
      <c r="G195" s="126">
        <v>-24575</v>
      </c>
      <c r="H195" s="126"/>
      <c r="I195" s="132">
        <v>-18803</v>
      </c>
      <c r="J195" s="126"/>
      <c r="K195" s="126">
        <v>-19582</v>
      </c>
      <c r="L195" s="64"/>
    </row>
    <row r="196" spans="1:11" ht="16.5" customHeight="1">
      <c r="A196" s="111" t="s">
        <v>287</v>
      </c>
      <c r="C196" s="131"/>
      <c r="D196" s="131"/>
      <c r="E196" s="133">
        <f>SUM(E194:E195)</f>
        <v>-25768</v>
      </c>
      <c r="F196" s="126"/>
      <c r="G196" s="133">
        <f>SUM(G194:G195)</f>
        <v>122466</v>
      </c>
      <c r="H196" s="126"/>
      <c r="I196" s="133">
        <f>SUM(I194:I195)</f>
        <v>-17216</v>
      </c>
      <c r="J196" s="126"/>
      <c r="K196" s="133">
        <f>SUM(K194:K195)</f>
        <v>102405</v>
      </c>
    </row>
    <row r="197" spans="5:11" ht="16.5" customHeight="1">
      <c r="E197" s="125"/>
      <c r="F197" s="125"/>
      <c r="G197" s="125"/>
      <c r="H197" s="125"/>
      <c r="I197" s="28"/>
      <c r="J197" s="125"/>
      <c r="K197" s="125"/>
    </row>
    <row r="198" spans="1:11" ht="16.5" customHeight="1">
      <c r="A198" s="37" t="s">
        <v>1</v>
      </c>
      <c r="E198" s="30"/>
      <c r="F198" s="125"/>
      <c r="G198" s="30"/>
      <c r="H198" s="30"/>
      <c r="I198" s="30"/>
      <c r="J198" s="30"/>
      <c r="K198" s="30"/>
    </row>
    <row r="199" spans="1:12" ht="18" customHeight="1">
      <c r="A199" s="110"/>
      <c r="B199" s="58"/>
      <c r="E199" s="30"/>
      <c r="F199" s="125"/>
      <c r="G199" s="30"/>
      <c r="H199" s="30"/>
      <c r="I199" s="30"/>
      <c r="J199" s="30"/>
      <c r="K199" s="30"/>
      <c r="L199" s="57" t="s">
        <v>50</v>
      </c>
    </row>
    <row r="200" spans="1:11" ht="18" customHeight="1">
      <c r="A200" s="24" t="s">
        <v>266</v>
      </c>
      <c r="B200" s="25"/>
      <c r="C200" s="26"/>
      <c r="D200" s="26"/>
      <c r="E200" s="30"/>
      <c r="F200" s="125"/>
      <c r="G200" s="30"/>
      <c r="H200" s="30"/>
      <c r="I200" s="30"/>
      <c r="J200" s="30"/>
      <c r="K200" s="30"/>
    </row>
    <row r="201" spans="1:11" ht="18" customHeight="1">
      <c r="A201" s="24" t="s">
        <v>88</v>
      </c>
      <c r="B201" s="25"/>
      <c r="C201" s="26"/>
      <c r="D201" s="26"/>
      <c r="E201" s="30"/>
      <c r="F201" s="125"/>
      <c r="G201" s="30"/>
      <c r="H201" s="30"/>
      <c r="I201" s="30"/>
      <c r="J201" s="30"/>
      <c r="K201" s="30"/>
    </row>
    <row r="202" spans="1:11" ht="18" customHeight="1">
      <c r="A202" s="24" t="s">
        <v>239</v>
      </c>
      <c r="B202" s="25"/>
      <c r="C202" s="26"/>
      <c r="D202" s="26"/>
      <c r="E202" s="30"/>
      <c r="F202" s="125"/>
      <c r="G202" s="30"/>
      <c r="H202" s="30"/>
      <c r="I202" s="30"/>
      <c r="J202" s="30"/>
      <c r="K202" s="30"/>
    </row>
    <row r="203" spans="1:12" ht="18" customHeight="1">
      <c r="A203" s="37"/>
      <c r="B203" s="25"/>
      <c r="C203" s="25"/>
      <c r="D203" s="25"/>
      <c r="E203" s="30"/>
      <c r="F203" s="125"/>
      <c r="G203" s="30"/>
      <c r="H203" s="30"/>
      <c r="I203" s="30"/>
      <c r="J203" s="30"/>
      <c r="K203" s="30"/>
      <c r="L203" s="57" t="s">
        <v>120</v>
      </c>
    </row>
    <row r="204" spans="1:11" ht="18" customHeight="1">
      <c r="A204" s="29"/>
      <c r="E204" s="174" t="s">
        <v>11</v>
      </c>
      <c r="F204" s="174"/>
      <c r="G204" s="174"/>
      <c r="H204" s="90"/>
      <c r="I204" s="174" t="s">
        <v>12</v>
      </c>
      <c r="J204" s="174"/>
      <c r="K204" s="174"/>
    </row>
    <row r="205" spans="1:11" ht="18" customHeight="1">
      <c r="A205" s="37"/>
      <c r="C205" s="33"/>
      <c r="D205" s="33"/>
      <c r="E205" s="91" t="s">
        <v>195</v>
      </c>
      <c r="F205" s="65"/>
      <c r="G205" s="34">
        <v>2018</v>
      </c>
      <c r="H205" s="38"/>
      <c r="I205" s="91" t="s">
        <v>195</v>
      </c>
      <c r="J205" s="38"/>
      <c r="K205" s="34">
        <v>2018</v>
      </c>
    </row>
    <row r="206" spans="1:11" ht="16.5" customHeight="1">
      <c r="A206" s="111" t="s">
        <v>8</v>
      </c>
      <c r="B206" s="92"/>
      <c r="E206" s="125"/>
      <c r="F206" s="125"/>
      <c r="G206" s="125"/>
      <c r="H206" s="125"/>
      <c r="I206" s="125"/>
      <c r="J206" s="125"/>
      <c r="K206" s="125"/>
    </row>
    <row r="207" spans="1:11" ht="16.5" customHeight="1">
      <c r="A207" s="47" t="s">
        <v>284</v>
      </c>
      <c r="C207" s="127"/>
      <c r="D207" s="127"/>
      <c r="E207" s="126">
        <v>0</v>
      </c>
      <c r="F207" s="126"/>
      <c r="G207" s="134">
        <v>27042</v>
      </c>
      <c r="H207" s="135"/>
      <c r="I207" s="134">
        <v>0</v>
      </c>
      <c r="J207" s="135"/>
      <c r="K207" s="134">
        <v>0</v>
      </c>
    </row>
    <row r="208" spans="1:11" ht="16.5" customHeight="1">
      <c r="A208" s="47" t="s">
        <v>257</v>
      </c>
      <c r="C208" s="127"/>
      <c r="D208" s="127"/>
      <c r="E208" s="126">
        <v>640696</v>
      </c>
      <c r="F208" s="126"/>
      <c r="G208" s="134">
        <v>0</v>
      </c>
      <c r="H208" s="135"/>
      <c r="I208" s="134">
        <v>640696</v>
      </c>
      <c r="J208" s="135"/>
      <c r="K208" s="134">
        <v>0</v>
      </c>
    </row>
    <row r="209" spans="1:11" ht="16.5" customHeight="1">
      <c r="A209" s="47" t="s">
        <v>171</v>
      </c>
      <c r="C209" s="127"/>
      <c r="D209" s="127"/>
      <c r="E209" s="126">
        <v>-129836</v>
      </c>
      <c r="F209" s="126"/>
      <c r="G209" s="126">
        <v>-30377</v>
      </c>
      <c r="H209" s="126"/>
      <c r="I209" s="126">
        <v>-129836</v>
      </c>
      <c r="J209" s="126"/>
      <c r="K209" s="126">
        <v>-30377</v>
      </c>
    </row>
    <row r="210" spans="1:11" ht="16.5" customHeight="1">
      <c r="A210" s="47" t="s">
        <v>183</v>
      </c>
      <c r="C210" s="127"/>
      <c r="D210" s="127"/>
      <c r="E210" s="126">
        <v>0</v>
      </c>
      <c r="F210" s="126"/>
      <c r="G210" s="126">
        <v>146</v>
      </c>
      <c r="H210" s="126"/>
      <c r="I210" s="126">
        <v>0</v>
      </c>
      <c r="J210" s="126"/>
      <c r="K210" s="126">
        <v>146</v>
      </c>
    </row>
    <row r="211" spans="1:11" ht="16.5" customHeight="1">
      <c r="A211" s="47" t="s">
        <v>276</v>
      </c>
      <c r="C211" s="127"/>
      <c r="D211" s="127"/>
      <c r="E211" s="126">
        <v>20800</v>
      </c>
      <c r="F211" s="126"/>
      <c r="G211" s="126">
        <v>0</v>
      </c>
      <c r="H211" s="126"/>
      <c r="I211" s="126">
        <v>20800</v>
      </c>
      <c r="J211" s="126"/>
      <c r="K211" s="126">
        <v>0</v>
      </c>
    </row>
    <row r="212" spans="1:11" ht="16.5" customHeight="1">
      <c r="A212" s="47" t="s">
        <v>172</v>
      </c>
      <c r="C212" s="127"/>
      <c r="D212" s="127"/>
      <c r="E212" s="126">
        <v>-236927</v>
      </c>
      <c r="F212" s="126"/>
      <c r="G212" s="126">
        <v>-1259572</v>
      </c>
      <c r="H212" s="126"/>
      <c r="I212" s="126">
        <v>-236927</v>
      </c>
      <c r="J212" s="126"/>
      <c r="K212" s="126">
        <v>-1259572</v>
      </c>
    </row>
    <row r="213" spans="1:11" ht="16.5" customHeight="1">
      <c r="A213" s="47" t="s">
        <v>253</v>
      </c>
      <c r="C213" s="127"/>
      <c r="D213" s="127"/>
      <c r="E213" s="126">
        <v>9180</v>
      </c>
      <c r="F213" s="126"/>
      <c r="G213" s="126">
        <v>0</v>
      </c>
      <c r="H213" s="126"/>
      <c r="I213" s="126">
        <v>9180</v>
      </c>
      <c r="J213" s="126"/>
      <c r="K213" s="126">
        <v>0</v>
      </c>
    </row>
    <row r="214" spans="1:11" ht="16.5" customHeight="1">
      <c r="A214" s="47" t="s">
        <v>274</v>
      </c>
      <c r="C214" s="127"/>
      <c r="D214" s="127"/>
      <c r="E214" s="126">
        <v>0</v>
      </c>
      <c r="F214" s="126"/>
      <c r="G214" s="126">
        <v>0</v>
      </c>
      <c r="H214" s="126"/>
      <c r="I214" s="126">
        <v>-105000</v>
      </c>
      <c r="J214" s="126"/>
      <c r="K214" s="126">
        <v>0</v>
      </c>
    </row>
    <row r="215" spans="1:12" s="58" customFormat="1" ht="16.5" customHeight="1">
      <c r="A215" s="47" t="s">
        <v>173</v>
      </c>
      <c r="B215" s="28"/>
      <c r="C215" s="127"/>
      <c r="D215" s="131"/>
      <c r="E215" s="126">
        <v>-109143</v>
      </c>
      <c r="F215" s="126"/>
      <c r="G215" s="126">
        <v>-30195</v>
      </c>
      <c r="H215" s="126"/>
      <c r="I215" s="126">
        <v>-109143</v>
      </c>
      <c r="J215" s="126"/>
      <c r="K215" s="126">
        <v>-30195</v>
      </c>
      <c r="L215" s="64"/>
    </row>
    <row r="216" spans="1:12" s="58" customFormat="1" ht="16.5" customHeight="1">
      <c r="A216" s="47" t="s">
        <v>186</v>
      </c>
      <c r="B216" s="28"/>
      <c r="C216" s="127"/>
      <c r="D216" s="131"/>
      <c r="E216" s="126">
        <v>0</v>
      </c>
      <c r="F216" s="126"/>
      <c r="G216" s="126">
        <v>13765</v>
      </c>
      <c r="H216" s="126"/>
      <c r="I216" s="126">
        <v>0</v>
      </c>
      <c r="J216" s="126"/>
      <c r="K216" s="126">
        <v>13765</v>
      </c>
      <c r="L216" s="64"/>
    </row>
    <row r="217" spans="1:12" s="58" customFormat="1" ht="16.5" customHeight="1">
      <c r="A217" s="47" t="s">
        <v>254</v>
      </c>
      <c r="B217" s="28"/>
      <c r="C217" s="127"/>
      <c r="D217" s="131"/>
      <c r="E217" s="126">
        <v>-3635</v>
      </c>
      <c r="F217" s="126"/>
      <c r="G217" s="126">
        <v>0</v>
      </c>
      <c r="H217" s="126"/>
      <c r="I217" s="126">
        <v>-3635</v>
      </c>
      <c r="J217" s="126"/>
      <c r="K217" s="126">
        <v>0</v>
      </c>
      <c r="L217" s="64"/>
    </row>
    <row r="218" spans="1:12" s="58" customFormat="1" ht="16.5" customHeight="1">
      <c r="A218" s="47" t="s">
        <v>290</v>
      </c>
      <c r="B218" s="28"/>
      <c r="C218" s="127"/>
      <c r="D218" s="131"/>
      <c r="E218" s="126">
        <v>3625</v>
      </c>
      <c r="F218" s="126"/>
      <c r="G218" s="126">
        <v>0</v>
      </c>
      <c r="H218" s="126"/>
      <c r="I218" s="126">
        <v>3625</v>
      </c>
      <c r="J218" s="126"/>
      <c r="K218" s="126">
        <v>0</v>
      </c>
      <c r="L218" s="64"/>
    </row>
    <row r="219" spans="1:12" s="58" customFormat="1" ht="16.5" customHeight="1">
      <c r="A219" s="47" t="s">
        <v>219</v>
      </c>
      <c r="B219" s="28"/>
      <c r="C219" s="127"/>
      <c r="D219" s="131"/>
      <c r="E219" s="126">
        <v>0</v>
      </c>
      <c r="F219" s="126"/>
      <c r="G219" s="126">
        <v>0</v>
      </c>
      <c r="H219" s="126"/>
      <c r="I219" s="126">
        <v>0</v>
      </c>
      <c r="J219" s="126"/>
      <c r="K219" s="126">
        <v>19890</v>
      </c>
      <c r="L219" s="64"/>
    </row>
    <row r="220" spans="1:12" s="58" customFormat="1" ht="16.5" customHeight="1">
      <c r="A220" s="47" t="s">
        <v>218</v>
      </c>
      <c r="B220" s="28"/>
      <c r="C220" s="127"/>
      <c r="D220" s="131"/>
      <c r="E220" s="126">
        <v>782853</v>
      </c>
      <c r="F220" s="126"/>
      <c r="G220" s="126">
        <v>646904</v>
      </c>
      <c r="H220" s="126"/>
      <c r="I220" s="126">
        <v>782853</v>
      </c>
      <c r="J220" s="126"/>
      <c r="K220" s="126">
        <v>646904</v>
      </c>
      <c r="L220" s="64"/>
    </row>
    <row r="221" spans="1:12" s="58" customFormat="1" ht="16.5" customHeight="1">
      <c r="A221" s="47" t="s">
        <v>144</v>
      </c>
      <c r="B221" s="28"/>
      <c r="C221" s="127"/>
      <c r="D221" s="131"/>
      <c r="F221" s="126"/>
      <c r="L221" s="64"/>
    </row>
    <row r="222" spans="1:12" s="58" customFormat="1" ht="16.5" customHeight="1">
      <c r="A222" s="47" t="s">
        <v>145</v>
      </c>
      <c r="B222" s="28"/>
      <c r="C222" s="127"/>
      <c r="D222" s="131"/>
      <c r="E222" s="126">
        <v>277861</v>
      </c>
      <c r="G222" s="126">
        <v>261153</v>
      </c>
      <c r="H222" s="126"/>
      <c r="I222" s="126">
        <v>277861</v>
      </c>
      <c r="J222" s="126"/>
      <c r="K222" s="126">
        <v>261153</v>
      </c>
      <c r="L222" s="64"/>
    </row>
    <row r="223" spans="1:12" s="58" customFormat="1" ht="16.5" customHeight="1">
      <c r="A223" s="47" t="s">
        <v>138</v>
      </c>
      <c r="B223" s="28"/>
      <c r="C223" s="127"/>
      <c r="D223" s="131"/>
      <c r="E223" s="126">
        <v>-121771</v>
      </c>
      <c r="F223" s="126"/>
      <c r="G223" s="126">
        <v>-126465</v>
      </c>
      <c r="H223" s="135"/>
      <c r="I223" s="134">
        <v>-121771</v>
      </c>
      <c r="J223" s="135"/>
      <c r="K223" s="126">
        <v>-126346</v>
      </c>
      <c r="L223" s="64"/>
    </row>
    <row r="224" spans="1:11" ht="16.5" customHeight="1">
      <c r="A224" s="47" t="s">
        <v>190</v>
      </c>
      <c r="C224" s="127"/>
      <c r="D224" s="127"/>
      <c r="E224" s="126">
        <v>551</v>
      </c>
      <c r="F224" s="126"/>
      <c r="G224" s="126">
        <v>1426</v>
      </c>
      <c r="H224" s="126"/>
      <c r="I224" s="126">
        <v>551</v>
      </c>
      <c r="J224" s="126"/>
      <c r="K224" s="126">
        <v>1416</v>
      </c>
    </row>
    <row r="225" spans="1:11" ht="16.5" customHeight="1">
      <c r="A225" s="47" t="s">
        <v>140</v>
      </c>
      <c r="C225" s="127"/>
      <c r="D225" s="127"/>
      <c r="E225" s="126">
        <v>-95</v>
      </c>
      <c r="F225" s="126"/>
      <c r="G225" s="126">
        <v>-67</v>
      </c>
      <c r="H225" s="126"/>
      <c r="I225" s="126">
        <v>-95</v>
      </c>
      <c r="J225" s="126"/>
      <c r="K225" s="126">
        <v>-67</v>
      </c>
    </row>
    <row r="226" spans="1:11" ht="16.5" customHeight="1">
      <c r="A226" s="47" t="s">
        <v>139</v>
      </c>
      <c r="C226" s="127"/>
      <c r="D226" s="127"/>
      <c r="E226" s="126">
        <v>-465753</v>
      </c>
      <c r="F226" s="126"/>
      <c r="G226" s="126">
        <v>-83322</v>
      </c>
      <c r="H226" s="126"/>
      <c r="I226" s="126">
        <v>-465753</v>
      </c>
      <c r="J226" s="126"/>
      <c r="K226" s="126">
        <v>-83322</v>
      </c>
    </row>
    <row r="227" spans="1:11" ht="16.5" customHeight="1">
      <c r="A227" s="111" t="s">
        <v>258</v>
      </c>
      <c r="C227" s="127"/>
      <c r="D227" s="127"/>
      <c r="E227" s="136">
        <f>SUM(E207:E226)</f>
        <v>668406</v>
      </c>
      <c r="F227" s="126"/>
      <c r="G227" s="136">
        <f>SUM(G207:G226)</f>
        <v>-579562</v>
      </c>
      <c r="H227" s="126"/>
      <c r="I227" s="136">
        <f>SUM(I207:I226)</f>
        <v>563406</v>
      </c>
      <c r="J227" s="126"/>
      <c r="K227" s="136">
        <f>SUM(K207:K226)</f>
        <v>-586605</v>
      </c>
    </row>
    <row r="228" spans="1:11" ht="18" customHeight="1">
      <c r="A228" s="111" t="s">
        <v>13</v>
      </c>
      <c r="C228" s="137"/>
      <c r="D228" s="137"/>
      <c r="E228" s="30"/>
      <c r="F228" s="125"/>
      <c r="G228" s="30"/>
      <c r="H228" s="126"/>
      <c r="I228" s="138"/>
      <c r="J228" s="126"/>
      <c r="K228" s="138"/>
    </row>
    <row r="229" spans="1:12" ht="18" customHeight="1">
      <c r="A229" s="47" t="s">
        <v>226</v>
      </c>
      <c r="C229" s="127"/>
      <c r="D229" s="127"/>
      <c r="E229" s="126">
        <v>2495000</v>
      </c>
      <c r="F229" s="126"/>
      <c r="G229" s="126">
        <v>8720000</v>
      </c>
      <c r="H229" s="126"/>
      <c r="I229" s="126">
        <v>2495000</v>
      </c>
      <c r="J229" s="138"/>
      <c r="K229" s="126">
        <v>8720000</v>
      </c>
      <c r="L229" s="138"/>
    </row>
    <row r="230" spans="1:12" ht="18" customHeight="1">
      <c r="A230" s="47" t="s">
        <v>255</v>
      </c>
      <c r="C230" s="127"/>
      <c r="D230" s="127"/>
      <c r="E230" s="126">
        <v>0</v>
      </c>
      <c r="F230" s="126"/>
      <c r="G230" s="126">
        <v>2600000</v>
      </c>
      <c r="H230" s="126"/>
      <c r="I230" s="126">
        <v>0</v>
      </c>
      <c r="J230" s="138"/>
      <c r="K230" s="126">
        <v>2600000</v>
      </c>
      <c r="L230" s="138"/>
    </row>
    <row r="231" spans="1:12" ht="18" customHeight="1">
      <c r="A231" s="47" t="s">
        <v>281</v>
      </c>
      <c r="C231" s="127"/>
      <c r="D231" s="127"/>
      <c r="E231" s="126">
        <v>-1705000</v>
      </c>
      <c r="F231" s="126"/>
      <c r="G231" s="126">
        <v>-10450000</v>
      </c>
      <c r="H231" s="126"/>
      <c r="I231" s="129">
        <v>-1705000</v>
      </c>
      <c r="J231" s="138"/>
      <c r="K231" s="126">
        <v>-10450000</v>
      </c>
      <c r="L231" s="138"/>
    </row>
    <row r="232" spans="1:12" ht="18" customHeight="1">
      <c r="A232" s="47" t="s">
        <v>282</v>
      </c>
      <c r="C232" s="127"/>
      <c r="D232" s="127"/>
      <c r="E232" s="126">
        <v>-980000</v>
      </c>
      <c r="F232" s="126"/>
      <c r="G232" s="126">
        <v>0</v>
      </c>
      <c r="H232" s="126"/>
      <c r="I232" s="126">
        <v>-980000</v>
      </c>
      <c r="J232" s="138"/>
      <c r="K232" s="126">
        <v>0</v>
      </c>
      <c r="L232" s="138"/>
    </row>
    <row r="233" spans="1:12" s="58" customFormat="1" ht="16.5" customHeight="1">
      <c r="A233" s="37" t="s">
        <v>252</v>
      </c>
      <c r="B233" s="28"/>
      <c r="C233" s="131"/>
      <c r="D233" s="131"/>
      <c r="E233" s="126">
        <v>-182735</v>
      </c>
      <c r="F233" s="126"/>
      <c r="G233" s="126">
        <v>-125504</v>
      </c>
      <c r="H233" s="126"/>
      <c r="I233" s="126">
        <v>-182735</v>
      </c>
      <c r="J233" s="126"/>
      <c r="K233" s="126">
        <v>-125504</v>
      </c>
      <c r="L233" s="64"/>
    </row>
    <row r="234" spans="1:11" s="129" customFormat="1" ht="18" customHeight="1">
      <c r="A234" s="47" t="s">
        <v>217</v>
      </c>
      <c r="C234" s="127"/>
      <c r="D234" s="127"/>
      <c r="E234" s="126">
        <v>-285939</v>
      </c>
      <c r="F234" s="126"/>
      <c r="G234" s="126">
        <v>-271719</v>
      </c>
      <c r="H234" s="126"/>
      <c r="I234" s="126">
        <v>-285939</v>
      </c>
      <c r="J234" s="126"/>
      <c r="K234" s="126">
        <v>-271719</v>
      </c>
    </row>
    <row r="235" spans="1:11" ht="16.5" customHeight="1">
      <c r="A235" s="47" t="s">
        <v>279</v>
      </c>
      <c r="C235" s="127"/>
      <c r="D235" s="127"/>
      <c r="E235" s="126">
        <v>395000</v>
      </c>
      <c r="F235" s="126"/>
      <c r="G235" s="126">
        <v>0</v>
      </c>
      <c r="H235" s="126"/>
      <c r="I235" s="126">
        <v>0</v>
      </c>
      <c r="J235" s="126"/>
      <c r="K235" s="126">
        <v>0</v>
      </c>
    </row>
    <row r="236" spans="1:11" s="129" customFormat="1" ht="18" customHeight="1">
      <c r="A236" s="47" t="s">
        <v>256</v>
      </c>
      <c r="C236" s="127"/>
      <c r="D236" s="127"/>
      <c r="E236" s="126">
        <v>-4182</v>
      </c>
      <c r="F236" s="126"/>
      <c r="G236" s="126">
        <v>0</v>
      </c>
      <c r="H236" s="126"/>
      <c r="I236" s="126">
        <v>0</v>
      </c>
      <c r="J236" s="126"/>
      <c r="K236" s="126">
        <v>0</v>
      </c>
    </row>
    <row r="237" spans="1:11" s="129" customFormat="1" ht="18" customHeight="1">
      <c r="A237" s="47" t="s">
        <v>216</v>
      </c>
      <c r="C237" s="127"/>
      <c r="D237" s="127"/>
      <c r="E237" s="132">
        <v>0</v>
      </c>
      <c r="F237" s="126"/>
      <c r="G237" s="132">
        <v>-19110</v>
      </c>
      <c r="H237" s="126"/>
      <c r="I237" s="132">
        <v>0</v>
      </c>
      <c r="J237" s="126"/>
      <c r="K237" s="132">
        <v>0</v>
      </c>
    </row>
    <row r="238" spans="1:12" ht="18" customHeight="1">
      <c r="A238" s="111" t="s">
        <v>259</v>
      </c>
      <c r="C238" s="127"/>
      <c r="D238" s="127"/>
      <c r="E238" s="139">
        <f>SUM(E229:E237)</f>
        <v>-267856</v>
      </c>
      <c r="F238" s="126"/>
      <c r="G238" s="139">
        <f>SUM(G229:G237)</f>
        <v>453667</v>
      </c>
      <c r="H238" s="126"/>
      <c r="I238" s="139">
        <f>SUM(I229:I237)</f>
        <v>-658674</v>
      </c>
      <c r="J238" s="126"/>
      <c r="K238" s="139">
        <f>SUM(K229:K237)</f>
        <v>472777</v>
      </c>
      <c r="L238" s="125"/>
    </row>
    <row r="239" spans="1:12" ht="18" customHeight="1">
      <c r="A239" s="111" t="s">
        <v>288</v>
      </c>
      <c r="C239" s="127"/>
      <c r="D239" s="127"/>
      <c r="E239" s="125">
        <f>SUM(E238+E227+E196)</f>
        <v>374782</v>
      </c>
      <c r="F239" s="126"/>
      <c r="G239" s="125">
        <f>SUM(G238+G227+G196)</f>
        <v>-3429</v>
      </c>
      <c r="H239" s="126"/>
      <c r="I239" s="125">
        <f>SUM(I238+I227+I196)</f>
        <v>-112484</v>
      </c>
      <c r="J239" s="125"/>
      <c r="K239" s="125">
        <f>SUM(K238+K227+K196)</f>
        <v>-11423</v>
      </c>
      <c r="L239" s="125"/>
    </row>
    <row r="240" spans="1:12" s="58" customFormat="1" ht="18" customHeight="1">
      <c r="A240" s="110" t="s">
        <v>65</v>
      </c>
      <c r="E240" s="132">
        <v>211546</v>
      </c>
      <c r="F240" s="126"/>
      <c r="G240" s="132">
        <v>98757</v>
      </c>
      <c r="H240" s="126"/>
      <c r="I240" s="132">
        <v>198811</v>
      </c>
      <c r="J240" s="126"/>
      <c r="K240" s="132">
        <v>91281</v>
      </c>
      <c r="L240" s="135"/>
    </row>
    <row r="241" spans="1:12" ht="18" customHeight="1" thickBot="1">
      <c r="A241" s="111" t="s">
        <v>66</v>
      </c>
      <c r="C241" s="127"/>
      <c r="D241" s="127"/>
      <c r="E241" s="140">
        <f>SUM(E239:E240)</f>
        <v>586328</v>
      </c>
      <c r="F241" s="126"/>
      <c r="G241" s="140">
        <f>SUM(G239:G240)</f>
        <v>95328</v>
      </c>
      <c r="H241" s="126"/>
      <c r="I241" s="140">
        <f>SUM(I239:I240)</f>
        <v>86327</v>
      </c>
      <c r="J241" s="125"/>
      <c r="K241" s="140">
        <f>SUM(K239:K240)</f>
        <v>79858</v>
      </c>
      <c r="L241" s="125"/>
    </row>
    <row r="242" spans="1:12" ht="18" customHeight="1" thickTop="1">
      <c r="A242" s="37"/>
      <c r="C242" s="127"/>
      <c r="D242" s="127"/>
      <c r="E242" s="138"/>
      <c r="F242" s="126"/>
      <c r="G242" s="138"/>
      <c r="H242" s="138"/>
      <c r="I242" s="138"/>
      <c r="J242" s="30"/>
      <c r="K242" s="138"/>
      <c r="L242" s="30"/>
    </row>
    <row r="243" spans="1:12" ht="18" customHeight="1">
      <c r="A243" s="111" t="s">
        <v>192</v>
      </c>
      <c r="C243" s="127"/>
      <c r="D243" s="127"/>
      <c r="E243" s="138"/>
      <c r="F243" s="126"/>
      <c r="G243" s="138"/>
      <c r="H243" s="138"/>
      <c r="I243" s="138"/>
      <c r="J243" s="30"/>
      <c r="K243" s="138"/>
      <c r="L243" s="30"/>
    </row>
    <row r="244" spans="1:12" ht="18" customHeight="1">
      <c r="A244" s="37" t="s">
        <v>47</v>
      </c>
      <c r="C244" s="127"/>
      <c r="D244" s="127"/>
      <c r="E244" s="138"/>
      <c r="F244" s="126"/>
      <c r="G244" s="138"/>
      <c r="H244" s="138"/>
      <c r="I244" s="138"/>
      <c r="J244" s="138"/>
      <c r="K244" s="138"/>
      <c r="L244" s="129"/>
    </row>
    <row r="245" spans="1:13" ht="18" customHeight="1">
      <c r="A245" s="37" t="s">
        <v>209</v>
      </c>
      <c r="C245" s="127"/>
      <c r="D245" s="127"/>
      <c r="E245" s="126">
        <v>188150</v>
      </c>
      <c r="F245" s="126"/>
      <c r="G245" s="138">
        <v>164519</v>
      </c>
      <c r="H245" s="126"/>
      <c r="I245" s="126">
        <v>188150</v>
      </c>
      <c r="J245" s="126"/>
      <c r="K245" s="126">
        <v>164519</v>
      </c>
      <c r="L245" s="126"/>
      <c r="M245" s="126"/>
    </row>
    <row r="246" spans="1:13" ht="18" customHeight="1">
      <c r="A246" s="37" t="s">
        <v>193</v>
      </c>
      <c r="C246" s="127"/>
      <c r="D246" s="127"/>
      <c r="E246" s="126">
        <v>578</v>
      </c>
      <c r="F246" s="126"/>
      <c r="G246" s="138">
        <v>1394</v>
      </c>
      <c r="H246" s="126"/>
      <c r="I246" s="126">
        <v>578</v>
      </c>
      <c r="J246" s="126"/>
      <c r="K246" s="126">
        <v>1394</v>
      </c>
      <c r="L246" s="126"/>
      <c r="M246" s="126"/>
    </row>
    <row r="247" spans="1:13" ht="18" customHeight="1">
      <c r="A247" s="37" t="s">
        <v>248</v>
      </c>
      <c r="C247" s="127"/>
      <c r="D247" s="127"/>
      <c r="E247" s="126"/>
      <c r="F247" s="126"/>
      <c r="G247" s="138"/>
      <c r="H247" s="126"/>
      <c r="I247" s="126"/>
      <c r="J247" s="126"/>
      <c r="K247" s="126"/>
      <c r="L247" s="126"/>
      <c r="M247" s="126"/>
    </row>
    <row r="248" spans="1:13" ht="18" customHeight="1">
      <c r="A248" s="37" t="s">
        <v>249</v>
      </c>
      <c r="C248" s="127"/>
      <c r="D248" s="127"/>
      <c r="E248" s="126">
        <v>0</v>
      </c>
      <c r="F248" s="126"/>
      <c r="G248" s="138">
        <v>747848</v>
      </c>
      <c r="H248" s="126"/>
      <c r="I248" s="126">
        <v>0</v>
      </c>
      <c r="J248" s="126"/>
      <c r="K248" s="138">
        <v>747848</v>
      </c>
      <c r="L248" s="126"/>
      <c r="M248" s="126"/>
    </row>
    <row r="249" spans="1:13" ht="18" customHeight="1">
      <c r="A249" s="37"/>
      <c r="C249" s="127"/>
      <c r="D249" s="127"/>
      <c r="E249" s="138"/>
      <c r="F249" s="126"/>
      <c r="G249" s="138"/>
      <c r="H249" s="126"/>
      <c r="I249" s="126"/>
      <c r="J249" s="126"/>
      <c r="K249" s="138"/>
      <c r="L249" s="126"/>
      <c r="M249" s="126"/>
    </row>
    <row r="250" spans="1:11" ht="18" customHeight="1">
      <c r="A250" s="37" t="s">
        <v>1</v>
      </c>
      <c r="E250" s="30"/>
      <c r="F250" s="125"/>
      <c r="G250" s="30"/>
      <c r="H250" s="30"/>
      <c r="I250" s="30"/>
      <c r="J250" s="30"/>
      <c r="K250" s="30"/>
    </row>
  </sheetData>
  <sheetProtection/>
  <mergeCells count="12">
    <mergeCell ref="E6:G6"/>
    <mergeCell ref="I6:K6"/>
    <mergeCell ref="E38:G38"/>
    <mergeCell ref="I38:K38"/>
    <mergeCell ref="E85:G85"/>
    <mergeCell ref="I85:K85"/>
    <mergeCell ref="E116:G116"/>
    <mergeCell ref="I116:K116"/>
    <mergeCell ref="E163:G163"/>
    <mergeCell ref="I163:K163"/>
    <mergeCell ref="E204:G204"/>
    <mergeCell ref="I204:K204"/>
  </mergeCells>
  <printOptions horizontalCentered="1"/>
  <pageMargins left="0.984251968503937" right="0.1968503937007874" top="0.7874015748031497" bottom="0.1968503937007874" header="0.1968503937007874" footer="0.1968503937007874"/>
  <pageSetup horizontalDpi="600" verticalDpi="600" orientation="portrait" paperSize="9" scale="85" r:id="rId2"/>
  <rowBreaks count="5" manualBreakCount="5">
    <brk id="32" max="255" man="1"/>
    <brk id="79" max="255" man="1"/>
    <brk id="110" max="255" man="1"/>
    <brk id="157" max="255" man="1"/>
    <brk id="19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showGridLines="0" view="pageBreakPreview" zoomScaleSheetLayoutView="100" zoomScalePageLayoutView="0" workbookViewId="0" topLeftCell="Q10">
      <selection activeCell="T27" sqref="T27"/>
    </sheetView>
  </sheetViews>
  <sheetFormatPr defaultColWidth="9.00390625" defaultRowHeight="14.25" customHeight="1"/>
  <cols>
    <col min="1" max="1" width="20.625" style="71" customWidth="1"/>
    <col min="2" max="3" width="1.25" style="71" customWidth="1"/>
    <col min="4" max="4" width="5.25390625" style="71" customWidth="1"/>
    <col min="5" max="5" width="4.625" style="71" customWidth="1"/>
    <col min="6" max="6" width="0.74609375" style="71" customWidth="1"/>
    <col min="7" max="7" width="0.74609375" style="73" customWidth="1"/>
    <col min="8" max="8" width="10.75390625" style="71" customWidth="1"/>
    <col min="9" max="9" width="0.74609375" style="73" customWidth="1"/>
    <col min="10" max="10" width="10.75390625" style="71" customWidth="1"/>
    <col min="11" max="11" width="0.74609375" style="73" customWidth="1"/>
    <col min="12" max="12" width="10.75390625" style="71" customWidth="1"/>
    <col min="13" max="13" width="0.74609375" style="73" customWidth="1"/>
    <col min="14" max="14" width="10.75390625" style="71" customWidth="1"/>
    <col min="15" max="15" width="0.74609375" style="71" customWidth="1"/>
    <col min="16" max="16" width="10.75390625" style="71" customWidth="1"/>
    <col min="17" max="17" width="0.74609375" style="73" customWidth="1"/>
    <col min="18" max="18" width="10.75390625" style="71" customWidth="1"/>
    <col min="19" max="19" width="0.74609375" style="73" customWidth="1"/>
    <col min="20" max="20" width="9.875" style="71" customWidth="1"/>
    <col min="21" max="21" width="0.74609375" style="73" customWidth="1"/>
    <col min="22" max="22" width="10.75390625" style="73" customWidth="1"/>
    <col min="23" max="23" width="0.74609375" style="73" customWidth="1"/>
    <col min="24" max="24" width="9.875" style="73" customWidth="1"/>
    <col min="25" max="25" width="0.74609375" style="71" customWidth="1"/>
    <col min="26" max="26" width="9.875" style="71" customWidth="1"/>
    <col min="27" max="27" width="0.74609375" style="73" customWidth="1"/>
    <col min="28" max="28" width="9.875" style="71" customWidth="1"/>
    <col min="29" max="29" width="0.74609375" style="71" customWidth="1"/>
    <col min="30" max="30" width="10.75390625" style="71" customWidth="1"/>
    <col min="31" max="31" width="0.74609375" style="71" customWidth="1"/>
    <col min="32" max="32" width="9.75390625" style="71" customWidth="1"/>
    <col min="33" max="33" width="0.74609375" style="71" customWidth="1"/>
    <col min="34" max="34" width="10.75390625" style="71" customWidth="1"/>
    <col min="35" max="16384" width="9.125" style="71" customWidth="1"/>
  </cols>
  <sheetData>
    <row r="1" spans="2:34" ht="14.25" customHeight="1"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F1" s="70"/>
      <c r="AH1" s="20" t="s">
        <v>50</v>
      </c>
    </row>
    <row r="2" spans="1:32" ht="14.25" customHeight="1">
      <c r="A2" s="72" t="s">
        <v>266</v>
      </c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F2" s="70"/>
    </row>
    <row r="3" spans="1:32" ht="14.25" customHeight="1">
      <c r="A3" s="72" t="s">
        <v>97</v>
      </c>
      <c r="B3" s="72"/>
      <c r="C3" s="72"/>
      <c r="D3" s="72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F3" s="70"/>
    </row>
    <row r="4" spans="1:32" ht="14.25" customHeight="1">
      <c r="A4" s="21" t="s">
        <v>239</v>
      </c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F4" s="70"/>
    </row>
    <row r="5" spans="6:34" ht="14.25" customHeight="1">
      <c r="F5" s="73"/>
      <c r="T5" s="73"/>
      <c r="U5" s="71"/>
      <c r="V5" s="71"/>
      <c r="W5" s="71"/>
      <c r="X5" s="71"/>
      <c r="Y5" s="73"/>
      <c r="AA5" s="71"/>
      <c r="AH5" s="20" t="s">
        <v>120</v>
      </c>
    </row>
    <row r="6" spans="3:34" ht="14.25" customHeight="1">
      <c r="C6" s="73"/>
      <c r="D6" s="73"/>
      <c r="H6" s="175" t="s">
        <v>11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</row>
    <row r="7" spans="3:30" ht="14.25" customHeight="1">
      <c r="C7" s="73"/>
      <c r="D7" s="73"/>
      <c r="H7" s="176" t="s">
        <v>61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3:30" ht="14.25" customHeight="1">
      <c r="C8" s="73"/>
      <c r="D8" s="73"/>
      <c r="J8" s="73"/>
      <c r="L8" s="73"/>
      <c r="N8" s="73"/>
      <c r="O8" s="73"/>
      <c r="P8" s="73"/>
      <c r="S8" s="10"/>
      <c r="T8" s="177" t="s">
        <v>60</v>
      </c>
      <c r="U8" s="177"/>
      <c r="V8" s="177"/>
      <c r="W8" s="177"/>
      <c r="X8" s="177"/>
      <c r="Y8" s="177"/>
      <c r="Z8" s="177"/>
      <c r="AA8" s="177"/>
      <c r="AB8" s="177"/>
      <c r="AC8" s="75"/>
      <c r="AD8" s="75"/>
    </row>
    <row r="9" spans="3:32" ht="14.25" customHeight="1">
      <c r="C9" s="75"/>
      <c r="D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S9" s="75"/>
      <c r="T9" s="177" t="s">
        <v>67</v>
      </c>
      <c r="U9" s="177"/>
      <c r="V9" s="177"/>
      <c r="W9" s="177"/>
      <c r="X9" s="177"/>
      <c r="Y9" s="177"/>
      <c r="Z9" s="177"/>
      <c r="AA9" s="75"/>
      <c r="AB9" s="75"/>
      <c r="AC9" s="75"/>
      <c r="AD9" s="75"/>
      <c r="AF9" s="75"/>
    </row>
    <row r="10" spans="7:34" s="70" customFormat="1" ht="14.25" customHeight="1"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68</v>
      </c>
      <c r="W10" s="75"/>
      <c r="X10" s="75"/>
      <c r="Y10" s="75"/>
      <c r="Z10" s="4" t="s">
        <v>203</v>
      </c>
      <c r="AA10" s="75"/>
      <c r="AE10" s="75"/>
      <c r="AG10" s="75"/>
      <c r="AH10" s="75"/>
    </row>
    <row r="11" spans="8:34" s="70" customFormat="1" ht="14.25" customHeight="1">
      <c r="H11" s="75"/>
      <c r="I11" s="75"/>
      <c r="J11" s="75"/>
      <c r="K11" s="75"/>
      <c r="L11" s="75"/>
      <c r="M11" s="75"/>
      <c r="N11" s="175" t="s">
        <v>9</v>
      </c>
      <c r="O11" s="175"/>
      <c r="P11" s="175"/>
      <c r="Q11" s="175"/>
      <c r="R11" s="175"/>
      <c r="S11" s="75"/>
      <c r="T11" s="70" t="s">
        <v>211</v>
      </c>
      <c r="U11" s="75"/>
      <c r="V11" s="75" t="s">
        <v>98</v>
      </c>
      <c r="W11" s="75"/>
      <c r="X11" s="75" t="s">
        <v>99</v>
      </c>
      <c r="Y11" s="75"/>
      <c r="Z11" s="4" t="s">
        <v>57</v>
      </c>
      <c r="AA11" s="75"/>
      <c r="AB11" s="9" t="s">
        <v>56</v>
      </c>
      <c r="AD11" s="70" t="s">
        <v>42</v>
      </c>
      <c r="AE11" s="75"/>
      <c r="AF11" s="70" t="s">
        <v>162</v>
      </c>
      <c r="AG11" s="75"/>
      <c r="AH11" s="75"/>
    </row>
    <row r="12" spans="8:34" s="70" customFormat="1" ht="14.25" customHeight="1">
      <c r="H12" s="75" t="s">
        <v>84</v>
      </c>
      <c r="I12" s="75"/>
      <c r="K12" s="75"/>
      <c r="L12" s="70" t="s">
        <v>210</v>
      </c>
      <c r="M12" s="75"/>
      <c r="N12" s="176" t="s">
        <v>100</v>
      </c>
      <c r="O12" s="176"/>
      <c r="P12" s="176"/>
      <c r="S12" s="75"/>
      <c r="T12" s="75" t="s">
        <v>159</v>
      </c>
      <c r="U12" s="75"/>
      <c r="V12" s="75" t="s">
        <v>160</v>
      </c>
      <c r="W12" s="75"/>
      <c r="X12" s="75" t="s">
        <v>102</v>
      </c>
      <c r="Y12" s="75"/>
      <c r="Z12" s="4" t="s">
        <v>204</v>
      </c>
      <c r="AA12" s="75"/>
      <c r="AB12" s="9" t="s">
        <v>57</v>
      </c>
      <c r="AD12" s="70" t="s">
        <v>43</v>
      </c>
      <c r="AE12" s="75"/>
      <c r="AF12" s="70" t="s">
        <v>163</v>
      </c>
      <c r="AG12" s="75"/>
      <c r="AH12" s="9" t="s">
        <v>7</v>
      </c>
    </row>
    <row r="13" spans="8:34" s="70" customFormat="1" ht="14.25" customHeight="1">
      <c r="H13" s="75" t="s">
        <v>185</v>
      </c>
      <c r="I13" s="75"/>
      <c r="J13" s="70" t="s">
        <v>4</v>
      </c>
      <c r="K13" s="75"/>
      <c r="L13" s="70" t="s">
        <v>158</v>
      </c>
      <c r="M13" s="75"/>
      <c r="N13" s="76" t="s">
        <v>130</v>
      </c>
      <c r="O13" s="76"/>
      <c r="P13" s="76" t="s">
        <v>131</v>
      </c>
      <c r="Q13" s="75"/>
      <c r="R13" s="75"/>
      <c r="S13" s="75"/>
      <c r="T13" s="75" t="s">
        <v>101</v>
      </c>
      <c r="U13" s="75"/>
      <c r="V13" s="75" t="s">
        <v>103</v>
      </c>
      <c r="W13" s="75"/>
      <c r="X13" s="75" t="s">
        <v>104</v>
      </c>
      <c r="Y13" s="75"/>
      <c r="Z13" s="4" t="s">
        <v>205</v>
      </c>
      <c r="AA13" s="75"/>
      <c r="AB13" s="9" t="s">
        <v>58</v>
      </c>
      <c r="AD13" s="70" t="s">
        <v>54</v>
      </c>
      <c r="AE13" s="75"/>
      <c r="AF13" s="70" t="s">
        <v>164</v>
      </c>
      <c r="AG13" s="75"/>
      <c r="AH13" s="9" t="s">
        <v>58</v>
      </c>
    </row>
    <row r="14" spans="8:34" s="70" customFormat="1" ht="14.25" customHeight="1">
      <c r="H14" s="74" t="s">
        <v>83</v>
      </c>
      <c r="I14" s="75"/>
      <c r="J14" s="74" t="s">
        <v>6</v>
      </c>
      <c r="K14" s="75"/>
      <c r="L14" s="74" t="s">
        <v>105</v>
      </c>
      <c r="M14" s="75"/>
      <c r="N14" s="74" t="s">
        <v>48</v>
      </c>
      <c r="O14" s="75"/>
      <c r="P14" s="74" t="s">
        <v>48</v>
      </c>
      <c r="Q14" s="75"/>
      <c r="R14" s="74" t="s">
        <v>5</v>
      </c>
      <c r="S14" s="75"/>
      <c r="T14" s="74" t="s">
        <v>168</v>
      </c>
      <c r="U14" s="75"/>
      <c r="V14" s="74" t="s">
        <v>161</v>
      </c>
      <c r="W14" s="75"/>
      <c r="X14" s="74" t="s">
        <v>106</v>
      </c>
      <c r="Y14" s="75"/>
      <c r="Z14" s="7" t="s">
        <v>206</v>
      </c>
      <c r="AA14" s="75"/>
      <c r="AB14" s="8" t="s">
        <v>59</v>
      </c>
      <c r="AD14" s="74" t="s">
        <v>55</v>
      </c>
      <c r="AE14" s="75"/>
      <c r="AF14" s="74" t="s">
        <v>283</v>
      </c>
      <c r="AG14" s="75"/>
      <c r="AH14" s="8" t="s">
        <v>59</v>
      </c>
    </row>
    <row r="15" spans="1:34" ht="14.25" customHeight="1">
      <c r="A15" s="21" t="s">
        <v>132</v>
      </c>
      <c r="B15" s="70"/>
      <c r="G15" s="71"/>
      <c r="H15" s="1">
        <v>494034</v>
      </c>
      <c r="I15" s="5"/>
      <c r="J15" s="1">
        <v>1041358</v>
      </c>
      <c r="K15" s="1"/>
      <c r="L15" s="1">
        <v>6152</v>
      </c>
      <c r="M15" s="1"/>
      <c r="N15" s="1">
        <v>80000</v>
      </c>
      <c r="O15" s="1"/>
      <c r="P15" s="1">
        <v>280000</v>
      </c>
      <c r="Q15" s="1"/>
      <c r="R15" s="1">
        <v>20040239</v>
      </c>
      <c r="S15" s="1"/>
      <c r="T15" s="1">
        <v>2569226</v>
      </c>
      <c r="U15" s="1"/>
      <c r="V15" s="1">
        <v>2059</v>
      </c>
      <c r="W15" s="1"/>
      <c r="X15" s="1">
        <v>501536</v>
      </c>
      <c r="Y15" s="1"/>
      <c r="Z15" s="1">
        <v>20017</v>
      </c>
      <c r="AA15" s="1"/>
      <c r="AB15" s="4">
        <f>SUM(T15:Z15)</f>
        <v>3092838</v>
      </c>
      <c r="AC15" s="4"/>
      <c r="AD15" s="4">
        <f>SUM(H15:Z15)</f>
        <v>25034621</v>
      </c>
      <c r="AE15" s="4"/>
      <c r="AF15" s="4">
        <v>28445</v>
      </c>
      <c r="AG15" s="4"/>
      <c r="AH15" s="3">
        <f>SUM(AD15:AF15)</f>
        <v>25063066</v>
      </c>
    </row>
    <row r="16" spans="1:34" ht="14.25" customHeight="1">
      <c r="A16" s="22" t="s">
        <v>78</v>
      </c>
      <c r="B16" s="70"/>
      <c r="G16" s="71"/>
      <c r="H16" s="4">
        <v>0</v>
      </c>
      <c r="I16" s="3"/>
      <c r="J16" s="4">
        <v>0</v>
      </c>
      <c r="K16" s="3"/>
      <c r="L16" s="4">
        <v>0</v>
      </c>
      <c r="M16" s="3"/>
      <c r="N16" s="4">
        <v>0</v>
      </c>
      <c r="O16" s="4"/>
      <c r="P16" s="4">
        <v>0</v>
      </c>
      <c r="Q16" s="3"/>
      <c r="R16" s="4">
        <f>'PL&amp;CF (2)'!G140</f>
        <v>2039979</v>
      </c>
      <c r="S16" s="3"/>
      <c r="T16" s="4">
        <v>0</v>
      </c>
      <c r="U16" s="3"/>
      <c r="V16" s="4">
        <v>0</v>
      </c>
      <c r="W16" s="3"/>
      <c r="X16" s="4">
        <v>0</v>
      </c>
      <c r="Y16" s="3"/>
      <c r="Z16" s="4">
        <v>0</v>
      </c>
      <c r="AA16" s="3"/>
      <c r="AB16" s="4">
        <f>SUM(T16:Z16)</f>
        <v>0</v>
      </c>
      <c r="AC16" s="4"/>
      <c r="AD16" s="4">
        <f>SUM(H16:Z16)</f>
        <v>2039979</v>
      </c>
      <c r="AE16" s="4"/>
      <c r="AF16" s="3">
        <f>'PL&amp;CF (2)'!G141</f>
        <v>6528</v>
      </c>
      <c r="AG16" s="4"/>
      <c r="AH16" s="3">
        <f>SUM(AD16:AF16)</f>
        <v>2046507</v>
      </c>
    </row>
    <row r="17" spans="1:34" ht="14.25" customHeight="1">
      <c r="A17" s="22" t="s">
        <v>157</v>
      </c>
      <c r="B17" s="70"/>
      <c r="G17" s="71"/>
      <c r="H17" s="7">
        <v>0</v>
      </c>
      <c r="I17" s="3"/>
      <c r="J17" s="7">
        <v>0</v>
      </c>
      <c r="K17" s="3"/>
      <c r="L17" s="7">
        <v>0</v>
      </c>
      <c r="M17" s="3"/>
      <c r="N17" s="7">
        <v>0</v>
      </c>
      <c r="O17" s="4"/>
      <c r="P17" s="7">
        <v>0</v>
      </c>
      <c r="Q17" s="3"/>
      <c r="R17" s="7">
        <f>'PL&amp;CF (2)'!G135</f>
        <v>165</v>
      </c>
      <c r="S17" s="3"/>
      <c r="T17" s="7">
        <v>-661679</v>
      </c>
      <c r="U17" s="3"/>
      <c r="V17" s="7">
        <f>'PL&amp;CF (2)'!G122</f>
        <v>-7258</v>
      </c>
      <c r="W17" s="3"/>
      <c r="X17" s="7">
        <v>0</v>
      </c>
      <c r="Y17" s="3"/>
      <c r="Z17" s="7">
        <v>0</v>
      </c>
      <c r="AA17" s="3"/>
      <c r="AB17" s="7">
        <f>SUM(T17:Z17)</f>
        <v>-668937</v>
      </c>
      <c r="AC17" s="4"/>
      <c r="AD17" s="7">
        <f>SUM(H17:Z17)</f>
        <v>-668772</v>
      </c>
      <c r="AE17" s="4"/>
      <c r="AF17" s="7">
        <v>0</v>
      </c>
      <c r="AG17" s="4"/>
      <c r="AH17" s="6">
        <f>SUM(AD17:AF17)</f>
        <v>-668772</v>
      </c>
    </row>
    <row r="18" spans="1:34" ht="14.25" customHeight="1">
      <c r="A18" s="22" t="s">
        <v>85</v>
      </c>
      <c r="B18" s="70"/>
      <c r="G18" s="71"/>
      <c r="H18" s="1">
        <f>SUM(H16:H17)</f>
        <v>0</v>
      </c>
      <c r="I18" s="5"/>
      <c r="J18" s="1">
        <f>SUM(J16:J17)</f>
        <v>0</v>
      </c>
      <c r="K18" s="1"/>
      <c r="L18" s="1">
        <f>SUM(L16:L17)</f>
        <v>0</v>
      </c>
      <c r="M18" s="1"/>
      <c r="N18" s="1">
        <f>SUM(N16:N17)</f>
        <v>0</v>
      </c>
      <c r="O18" s="1"/>
      <c r="P18" s="1">
        <f>SUM(P16:P17)</f>
        <v>0</v>
      </c>
      <c r="Q18" s="1"/>
      <c r="R18" s="1">
        <f>SUM(R16:R17)</f>
        <v>2040144</v>
      </c>
      <c r="S18" s="1"/>
      <c r="T18" s="1">
        <f>SUM(T16:T17)</f>
        <v>-661679</v>
      </c>
      <c r="U18" s="1"/>
      <c r="V18" s="1">
        <f>SUM(V16:V17)</f>
        <v>-7258</v>
      </c>
      <c r="W18" s="1"/>
      <c r="X18" s="1">
        <f>SUM(X16:X17)</f>
        <v>0</v>
      </c>
      <c r="Y18" s="1"/>
      <c r="Z18" s="1">
        <f>SUM(Z16:Z17)</f>
        <v>0</v>
      </c>
      <c r="AA18" s="1"/>
      <c r="AB18" s="1">
        <f>SUM(AB16:AB17)</f>
        <v>-668937</v>
      </c>
      <c r="AC18" s="3"/>
      <c r="AD18" s="1">
        <f>SUM(AD16:AD17)</f>
        <v>1371207</v>
      </c>
      <c r="AE18" s="5"/>
      <c r="AF18" s="1">
        <f>SUM(AF16:AF17)</f>
        <v>6528</v>
      </c>
      <c r="AG18" s="5"/>
      <c r="AH18" s="1">
        <f>SUM(AH16:AH17)</f>
        <v>1377735</v>
      </c>
    </row>
    <row r="19" spans="1:34" ht="14.25" customHeight="1">
      <c r="A19" s="22" t="s">
        <v>262</v>
      </c>
      <c r="B19" s="70"/>
      <c r="G19" s="71"/>
      <c r="H19" s="4">
        <v>0</v>
      </c>
      <c r="I19" s="3"/>
      <c r="J19" s="4">
        <v>0</v>
      </c>
      <c r="K19" s="3"/>
      <c r="L19" s="4">
        <v>0</v>
      </c>
      <c r="M19" s="4"/>
      <c r="N19" s="4">
        <v>0</v>
      </c>
      <c r="O19" s="4"/>
      <c r="P19" s="4">
        <v>0</v>
      </c>
      <c r="Q19" s="3"/>
      <c r="R19" s="4">
        <v>-271719</v>
      </c>
      <c r="S19" s="3"/>
      <c r="T19" s="4">
        <v>0</v>
      </c>
      <c r="U19" s="3"/>
      <c r="V19" s="4">
        <v>0</v>
      </c>
      <c r="W19" s="3"/>
      <c r="X19" s="4">
        <v>0</v>
      </c>
      <c r="Y19" s="3"/>
      <c r="Z19" s="4">
        <v>0</v>
      </c>
      <c r="AA19" s="1"/>
      <c r="AB19" s="4">
        <f>SUM(T19:Z19)</f>
        <v>0</v>
      </c>
      <c r="AC19" s="3"/>
      <c r="AD19" s="4">
        <f>SUM(H19:Z19)</f>
        <v>-271719</v>
      </c>
      <c r="AE19" s="5"/>
      <c r="AF19" s="3">
        <v>-19110</v>
      </c>
      <c r="AG19" s="5"/>
      <c r="AH19" s="3">
        <f>SUM(AD19:AF19)</f>
        <v>-290829</v>
      </c>
    </row>
    <row r="20" spans="1:34" ht="14.25" customHeight="1">
      <c r="A20" s="22" t="s">
        <v>213</v>
      </c>
      <c r="B20" s="70"/>
      <c r="G20" s="71"/>
      <c r="H20" s="1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3"/>
      <c r="AD20" s="4"/>
      <c r="AE20" s="5"/>
      <c r="AF20" s="1"/>
      <c r="AG20" s="5"/>
      <c r="AH20" s="1"/>
    </row>
    <row r="21" spans="1:34" ht="14.25" customHeight="1">
      <c r="A21" s="22" t="s">
        <v>263</v>
      </c>
      <c r="B21" s="70"/>
      <c r="G21" s="71"/>
      <c r="H21" s="7">
        <v>73937</v>
      </c>
      <c r="I21" s="3"/>
      <c r="J21" s="7">
        <v>3315287</v>
      </c>
      <c r="K21" s="3"/>
      <c r="L21" s="7">
        <v>0</v>
      </c>
      <c r="M21" s="4"/>
      <c r="N21" s="7">
        <v>0</v>
      </c>
      <c r="O21" s="4"/>
      <c r="P21" s="7">
        <v>0</v>
      </c>
      <c r="Q21" s="3"/>
      <c r="R21" s="7">
        <v>0</v>
      </c>
      <c r="S21" s="3"/>
      <c r="T21" s="7">
        <v>0</v>
      </c>
      <c r="U21" s="3"/>
      <c r="V21" s="7">
        <v>0</v>
      </c>
      <c r="W21" s="3"/>
      <c r="X21" s="7">
        <v>-476028</v>
      </c>
      <c r="Y21" s="3"/>
      <c r="Z21" s="7">
        <v>0</v>
      </c>
      <c r="AA21" s="1"/>
      <c r="AB21" s="4">
        <f>SUM(T21:Z21)</f>
        <v>-476028</v>
      </c>
      <c r="AC21" s="3"/>
      <c r="AD21" s="4">
        <f>SUM(H21:Z21)</f>
        <v>2913196</v>
      </c>
      <c r="AE21" s="5"/>
      <c r="AF21" s="1">
        <v>0</v>
      </c>
      <c r="AG21" s="5"/>
      <c r="AH21" s="3">
        <f>SUM(AD21:AF21)</f>
        <v>2913196</v>
      </c>
    </row>
    <row r="22" spans="1:34" ht="14.25" customHeight="1" thickBot="1">
      <c r="A22" s="23" t="s">
        <v>237</v>
      </c>
      <c r="B22" s="77"/>
      <c r="C22" s="77"/>
      <c r="D22" s="77"/>
      <c r="G22" s="71"/>
      <c r="H22" s="2">
        <f>SUM(H18:H21)+H15</f>
        <v>567971</v>
      </c>
      <c r="I22" s="3"/>
      <c r="J22" s="2">
        <f>SUM(J18:J21)+J15</f>
        <v>4356645</v>
      </c>
      <c r="K22" s="3"/>
      <c r="L22" s="2">
        <f>SUM(L18:L21)+L15</f>
        <v>6152</v>
      </c>
      <c r="M22" s="3"/>
      <c r="N22" s="2">
        <f>SUM(N18:N21)+N15</f>
        <v>80000</v>
      </c>
      <c r="O22" s="3"/>
      <c r="P22" s="2">
        <f>SUM(P18:P21)+P15</f>
        <v>280000</v>
      </c>
      <c r="Q22" s="3"/>
      <c r="R22" s="2">
        <f>SUM(R18:R21)+R15</f>
        <v>21808664</v>
      </c>
      <c r="S22" s="3"/>
      <c r="T22" s="2">
        <f>SUM(T18:T21)+T15</f>
        <v>1907547</v>
      </c>
      <c r="U22" s="3"/>
      <c r="V22" s="2">
        <f>SUM(V18:V21)+V15</f>
        <v>-5199</v>
      </c>
      <c r="W22" s="3"/>
      <c r="X22" s="2">
        <f>SUM(X18:X21)+X15</f>
        <v>25508</v>
      </c>
      <c r="Y22" s="3"/>
      <c r="Z22" s="2">
        <f>SUM(Z18:Z21)+Z15</f>
        <v>20017</v>
      </c>
      <c r="AA22" s="3" t="e">
        <f>SUM(#REF!)</f>
        <v>#REF!</v>
      </c>
      <c r="AB22" s="2">
        <f>SUM(AB18:AB21)+AB15</f>
        <v>1947873</v>
      </c>
      <c r="AC22" s="3"/>
      <c r="AD22" s="2">
        <f>SUM(AD18:AD21)+AD15</f>
        <v>29047305</v>
      </c>
      <c r="AE22" s="3"/>
      <c r="AF22" s="2">
        <f>SUM(AF18:AF21)+AF15</f>
        <v>15863</v>
      </c>
      <c r="AG22" s="3"/>
      <c r="AH22" s="2">
        <f>SUM(AH18:AH21)+AH15</f>
        <v>29063168</v>
      </c>
    </row>
    <row r="23" spans="1:27" ht="14.25" customHeight="1" thickTop="1">
      <c r="A23" s="69"/>
      <c r="B23" s="69"/>
      <c r="C23" s="69"/>
      <c r="D23" s="69"/>
      <c r="E23" s="1"/>
      <c r="G23" s="78"/>
      <c r="I23" s="71"/>
      <c r="K23" s="71"/>
      <c r="M23" s="71"/>
      <c r="Q23" s="71"/>
      <c r="S23" s="71"/>
      <c r="U23" s="71"/>
      <c r="V23" s="71"/>
      <c r="W23" s="71"/>
      <c r="X23" s="71"/>
      <c r="AA23" s="71"/>
    </row>
    <row r="24" spans="1:34" ht="14.25" customHeight="1">
      <c r="A24" s="21" t="s">
        <v>194</v>
      </c>
      <c r="B24" s="70"/>
      <c r="G24" s="71"/>
      <c r="H24" s="1">
        <v>571515</v>
      </c>
      <c r="I24" s="1"/>
      <c r="J24" s="1">
        <v>4516313</v>
      </c>
      <c r="K24" s="1"/>
      <c r="L24" s="1">
        <v>6152</v>
      </c>
      <c r="M24" s="1"/>
      <c r="N24" s="1">
        <v>80000</v>
      </c>
      <c r="O24" s="1"/>
      <c r="P24" s="1">
        <v>280000</v>
      </c>
      <c r="Q24" s="1"/>
      <c r="R24" s="1">
        <v>22269329</v>
      </c>
      <c r="S24" s="1"/>
      <c r="T24" s="1">
        <v>1520644</v>
      </c>
      <c r="U24" s="1"/>
      <c r="V24" s="1">
        <v>-4800</v>
      </c>
      <c r="W24" s="1"/>
      <c r="X24" s="1">
        <v>2692</v>
      </c>
      <c r="Y24" s="1"/>
      <c r="Z24" s="1">
        <v>-250851</v>
      </c>
      <c r="AA24" s="1"/>
      <c r="AB24" s="1">
        <f>SUM(T24:Z24)</f>
        <v>1267685</v>
      </c>
      <c r="AC24" s="1"/>
      <c r="AD24" s="1">
        <f>SUM(H24:Z24)</f>
        <v>28990994</v>
      </c>
      <c r="AE24" s="1"/>
      <c r="AF24" s="1">
        <v>14693</v>
      </c>
      <c r="AG24" s="1"/>
      <c r="AH24" s="1">
        <f>SUM(AD24:AF24)</f>
        <v>29005687</v>
      </c>
    </row>
    <row r="25" spans="1:34" ht="14.25" customHeight="1">
      <c r="A25" s="22" t="s">
        <v>78</v>
      </c>
      <c r="B25" s="70"/>
      <c r="G25" s="71"/>
      <c r="H25" s="4">
        <v>0</v>
      </c>
      <c r="I25" s="3"/>
      <c r="J25" s="4">
        <v>0</v>
      </c>
      <c r="K25" s="3"/>
      <c r="L25" s="4">
        <v>0</v>
      </c>
      <c r="M25" s="3"/>
      <c r="N25" s="4">
        <v>0</v>
      </c>
      <c r="O25" s="4"/>
      <c r="P25" s="4">
        <v>0</v>
      </c>
      <c r="Q25" s="3"/>
      <c r="R25" s="4">
        <f>'PL&amp;CF (2)'!E140</f>
        <v>1700169</v>
      </c>
      <c r="S25" s="3"/>
      <c r="T25" s="4">
        <v>0</v>
      </c>
      <c r="U25" s="3"/>
      <c r="V25" s="4">
        <v>0</v>
      </c>
      <c r="W25" s="3"/>
      <c r="X25" s="4">
        <v>0</v>
      </c>
      <c r="Y25" s="3"/>
      <c r="Z25" s="4">
        <v>0</v>
      </c>
      <c r="AA25" s="3"/>
      <c r="AB25" s="4">
        <f>SUM(T25:AA25)</f>
        <v>0</v>
      </c>
      <c r="AC25" s="4"/>
      <c r="AD25" s="4">
        <f>SUM(H25:AA25)</f>
        <v>1700169</v>
      </c>
      <c r="AE25" s="4"/>
      <c r="AF25" s="3">
        <f>'PL&amp;CF (2)'!E141</f>
        <v>-4712</v>
      </c>
      <c r="AG25" s="4"/>
      <c r="AH25" s="3">
        <f>SUM(AD25:AF25)</f>
        <v>1695457</v>
      </c>
    </row>
    <row r="26" spans="1:34" ht="14.25" customHeight="1">
      <c r="A26" s="22" t="s">
        <v>157</v>
      </c>
      <c r="B26" s="70"/>
      <c r="G26" s="71"/>
      <c r="H26" s="7">
        <v>0</v>
      </c>
      <c r="I26" s="3"/>
      <c r="J26" s="7">
        <v>0</v>
      </c>
      <c r="K26" s="3"/>
      <c r="L26" s="7">
        <v>0</v>
      </c>
      <c r="M26" s="3"/>
      <c r="N26" s="7">
        <v>0</v>
      </c>
      <c r="O26" s="4"/>
      <c r="P26" s="7">
        <v>0</v>
      </c>
      <c r="Q26" s="3"/>
      <c r="R26" s="7">
        <v>-15352</v>
      </c>
      <c r="S26" s="3"/>
      <c r="T26" s="7">
        <v>12320</v>
      </c>
      <c r="U26" s="3"/>
      <c r="V26" s="7">
        <f>'PL&amp;CF (2)'!E122</f>
        <v>-14329</v>
      </c>
      <c r="W26" s="3"/>
      <c r="X26" s="7">
        <v>0</v>
      </c>
      <c r="Y26" s="3"/>
      <c r="Z26" s="7">
        <v>0</v>
      </c>
      <c r="AA26" s="3"/>
      <c r="AB26" s="7">
        <f>SUM(T26:AA26)</f>
        <v>-2009</v>
      </c>
      <c r="AC26" s="4"/>
      <c r="AD26" s="7">
        <f>SUM(H26:X26)</f>
        <v>-17361</v>
      </c>
      <c r="AE26" s="4"/>
      <c r="AF26" s="7">
        <v>-1150</v>
      </c>
      <c r="AG26" s="4"/>
      <c r="AH26" s="6">
        <f>SUM(AD26:AF26)</f>
        <v>-18511</v>
      </c>
    </row>
    <row r="27" spans="1:34" ht="14.25" customHeight="1">
      <c r="A27" s="22" t="s">
        <v>85</v>
      </c>
      <c r="B27" s="70"/>
      <c r="G27" s="71"/>
      <c r="H27" s="1">
        <f>SUM(H25:H26)</f>
        <v>0</v>
      </c>
      <c r="I27" s="5"/>
      <c r="J27" s="1">
        <f>SUM(J25:J26)</f>
        <v>0</v>
      </c>
      <c r="K27" s="1"/>
      <c r="L27" s="1">
        <f>SUM(L25:L26)</f>
        <v>0</v>
      </c>
      <c r="M27" s="1"/>
      <c r="N27" s="1">
        <f>SUM(N25:N26)</f>
        <v>0</v>
      </c>
      <c r="O27" s="1"/>
      <c r="P27" s="1">
        <f>SUM(P25:P26)</f>
        <v>0</v>
      </c>
      <c r="Q27" s="1"/>
      <c r="R27" s="1">
        <f>SUM(R25:R26)</f>
        <v>1684817</v>
      </c>
      <c r="S27" s="1"/>
      <c r="T27" s="1">
        <f>SUM(T25:T26)</f>
        <v>12320</v>
      </c>
      <c r="U27" s="1"/>
      <c r="V27" s="1">
        <f>SUM(V25:V26)</f>
        <v>-14329</v>
      </c>
      <c r="W27" s="1"/>
      <c r="X27" s="1">
        <f>SUM(X25:X26)</f>
        <v>0</v>
      </c>
      <c r="Y27" s="1"/>
      <c r="Z27" s="1">
        <f>SUM(Z25:Z26)</f>
        <v>0</v>
      </c>
      <c r="AA27" s="1"/>
      <c r="AB27" s="1">
        <f>SUM(AB25:AB26)</f>
        <v>-2009</v>
      </c>
      <c r="AC27" s="3"/>
      <c r="AD27" s="1">
        <f>SUM(AD25:AD26)</f>
        <v>1682808</v>
      </c>
      <c r="AE27" s="5"/>
      <c r="AF27" s="1">
        <f>SUM(AF25:AF26)</f>
        <v>-5862</v>
      </c>
      <c r="AG27" s="5"/>
      <c r="AH27" s="1">
        <f>SUM(AH25:AH26)</f>
        <v>1676946</v>
      </c>
    </row>
    <row r="28" spans="1:34" ht="14.25" customHeight="1">
      <c r="A28" s="22" t="s">
        <v>262</v>
      </c>
      <c r="B28" s="70"/>
      <c r="G28" s="71"/>
      <c r="H28" s="4">
        <v>0</v>
      </c>
      <c r="I28" s="3"/>
      <c r="J28" s="4">
        <v>0</v>
      </c>
      <c r="K28" s="3"/>
      <c r="L28" s="4">
        <v>0</v>
      </c>
      <c r="M28" s="4"/>
      <c r="N28" s="4">
        <v>0</v>
      </c>
      <c r="O28" s="4"/>
      <c r="P28" s="4">
        <v>0</v>
      </c>
      <c r="Q28" s="3"/>
      <c r="R28" s="4">
        <v>-285939</v>
      </c>
      <c r="S28" s="3"/>
      <c r="T28" s="4">
        <v>0</v>
      </c>
      <c r="U28" s="3"/>
      <c r="V28" s="4">
        <v>0</v>
      </c>
      <c r="W28" s="3"/>
      <c r="X28" s="4">
        <v>0</v>
      </c>
      <c r="Y28" s="3"/>
      <c r="Z28" s="4">
        <v>0</v>
      </c>
      <c r="AA28" s="3"/>
      <c r="AB28" s="4">
        <f>SUM(T28:Z28)</f>
        <v>0</v>
      </c>
      <c r="AC28" s="4"/>
      <c r="AD28" s="4">
        <f>SUM(H28:Z28)</f>
        <v>-285939</v>
      </c>
      <c r="AE28" s="4"/>
      <c r="AF28" s="3">
        <v>0</v>
      </c>
      <c r="AG28" s="4"/>
      <c r="AH28" s="3">
        <f>SUM(AD28:AF28)</f>
        <v>-285939</v>
      </c>
    </row>
    <row r="29" spans="1:34" ht="14.25" customHeight="1">
      <c r="A29" s="22" t="s">
        <v>227</v>
      </c>
      <c r="B29" s="70"/>
      <c r="G29" s="71"/>
      <c r="H29" s="4">
        <v>0</v>
      </c>
      <c r="I29" s="3"/>
      <c r="J29" s="4">
        <v>0</v>
      </c>
      <c r="K29" s="3"/>
      <c r="L29" s="4">
        <v>0</v>
      </c>
      <c r="M29" s="4"/>
      <c r="N29" s="4">
        <v>0</v>
      </c>
      <c r="O29" s="4"/>
      <c r="P29" s="4">
        <v>0</v>
      </c>
      <c r="Q29" s="3"/>
      <c r="R29" s="4">
        <v>0</v>
      </c>
      <c r="S29" s="3"/>
      <c r="T29" s="4">
        <v>0</v>
      </c>
      <c r="U29" s="3"/>
      <c r="V29" s="4">
        <v>0</v>
      </c>
      <c r="W29" s="3"/>
      <c r="X29" s="4">
        <v>0</v>
      </c>
      <c r="Y29" s="3"/>
      <c r="Z29" s="4">
        <v>0</v>
      </c>
      <c r="AA29" s="3"/>
      <c r="AB29" s="4">
        <f>SUM(T29:Z29)</f>
        <v>0</v>
      </c>
      <c r="AC29" s="4"/>
      <c r="AD29" s="4">
        <f>SUM(H29:Z29)</f>
        <v>0</v>
      </c>
      <c r="AE29" s="4"/>
      <c r="AF29" s="3">
        <v>386159</v>
      </c>
      <c r="AG29" s="4"/>
      <c r="AH29" s="3">
        <f>SUM(AD29:AF29)</f>
        <v>386159</v>
      </c>
    </row>
    <row r="30" spans="1:34" ht="14.25" customHeight="1">
      <c r="A30" s="22" t="s">
        <v>213</v>
      </c>
      <c r="B30" s="70"/>
      <c r="G30" s="71"/>
      <c r="H30" s="1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D30" s="1"/>
      <c r="AE30" s="5"/>
      <c r="AF30" s="1"/>
      <c r="AG30" s="5"/>
      <c r="AH30" s="1"/>
    </row>
    <row r="31" spans="1:34" ht="14.25" customHeight="1">
      <c r="A31" s="22" t="s">
        <v>263</v>
      </c>
      <c r="B31" s="70"/>
      <c r="G31" s="71"/>
      <c r="H31" s="1">
        <v>376</v>
      </c>
      <c r="I31" s="5"/>
      <c r="J31" s="7">
        <v>17021</v>
      </c>
      <c r="K31" s="3"/>
      <c r="L31" s="7">
        <v>0</v>
      </c>
      <c r="M31" s="4"/>
      <c r="N31" s="7">
        <v>0</v>
      </c>
      <c r="O31" s="1"/>
      <c r="P31" s="7">
        <v>0</v>
      </c>
      <c r="Q31" s="3"/>
      <c r="R31" s="7">
        <v>0</v>
      </c>
      <c r="S31" s="4"/>
      <c r="T31" s="7">
        <v>0</v>
      </c>
      <c r="U31" s="1"/>
      <c r="V31" s="7">
        <v>0</v>
      </c>
      <c r="W31" s="3"/>
      <c r="X31" s="7">
        <v>-2419</v>
      </c>
      <c r="Y31" s="4"/>
      <c r="Z31" s="7">
        <v>0</v>
      </c>
      <c r="AA31" s="1"/>
      <c r="AB31" s="4">
        <f>SUM(T31:Z31)</f>
        <v>-2419</v>
      </c>
      <c r="AC31" s="3"/>
      <c r="AD31" s="4">
        <f>SUM(H31:Z31)</f>
        <v>14978</v>
      </c>
      <c r="AE31" s="4"/>
      <c r="AF31" s="4">
        <v>0</v>
      </c>
      <c r="AG31" s="5"/>
      <c r="AH31" s="6">
        <f>SUM(AD31:AF31)</f>
        <v>14978</v>
      </c>
    </row>
    <row r="32" spans="1:34" ht="14.25" customHeight="1" thickBot="1">
      <c r="A32" s="23" t="s">
        <v>238</v>
      </c>
      <c r="B32" s="77"/>
      <c r="C32" s="77"/>
      <c r="D32" s="77"/>
      <c r="G32" s="71"/>
      <c r="H32" s="2">
        <f>SUM(H27:H31)+H24</f>
        <v>571891</v>
      </c>
      <c r="I32" s="3"/>
      <c r="J32" s="2">
        <f>SUM(J27:J31)+J24</f>
        <v>4533334</v>
      </c>
      <c r="K32" s="3"/>
      <c r="L32" s="2">
        <f>SUM(L27:L31)+L24</f>
        <v>6152</v>
      </c>
      <c r="M32" s="3"/>
      <c r="N32" s="2">
        <f>SUM(N27:N31)+N24</f>
        <v>80000</v>
      </c>
      <c r="O32" s="3"/>
      <c r="P32" s="2">
        <f>SUM(P27:P31)+P24</f>
        <v>280000</v>
      </c>
      <c r="Q32" s="3"/>
      <c r="R32" s="2">
        <f>SUM(R27:R31)+R24</f>
        <v>23668207</v>
      </c>
      <c r="S32" s="3"/>
      <c r="T32" s="2">
        <f>SUM(T27:T31)+T24</f>
        <v>1532964</v>
      </c>
      <c r="U32" s="3"/>
      <c r="V32" s="2">
        <f>SUM(V27:V31)+V24</f>
        <v>-19129</v>
      </c>
      <c r="W32" s="3"/>
      <c r="X32" s="2">
        <f>SUM(X27:X31)+X24</f>
        <v>273</v>
      </c>
      <c r="Y32" s="3"/>
      <c r="Z32" s="2">
        <f>SUM(Z27:Z31)+Z24</f>
        <v>-250851</v>
      </c>
      <c r="AA32" s="3" t="e">
        <f>SUM(#REF!)</f>
        <v>#REF!</v>
      </c>
      <c r="AB32" s="2">
        <f>SUM(AB27:AB31)+AB24</f>
        <v>1263257</v>
      </c>
      <c r="AC32" s="3"/>
      <c r="AD32" s="2">
        <f>SUM(AD27:AD31)+AD24</f>
        <v>30402841</v>
      </c>
      <c r="AE32" s="3"/>
      <c r="AF32" s="2">
        <f>SUM(AF27:AF31)+AF24</f>
        <v>394990</v>
      </c>
      <c r="AG32" s="3"/>
      <c r="AH32" s="2">
        <f>SUM(AH27:AH31)+AH24</f>
        <v>30797831</v>
      </c>
    </row>
    <row r="33" spans="1:32" ht="14.25" customHeight="1" thickTop="1">
      <c r="A33" s="69"/>
      <c r="B33" s="69"/>
      <c r="C33" s="69"/>
      <c r="D33" s="69"/>
      <c r="E33" s="1"/>
      <c r="G33" s="78"/>
      <c r="H33" s="78"/>
      <c r="I33" s="78"/>
      <c r="J33" s="78"/>
      <c r="K33" s="78"/>
      <c r="L33" s="78"/>
      <c r="M33" s="78"/>
      <c r="N33" s="78"/>
      <c r="O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F33" s="78"/>
    </row>
    <row r="34" spans="1:27" ht="14.25" customHeight="1">
      <c r="A34" s="71" t="s">
        <v>1</v>
      </c>
      <c r="G34" s="71"/>
      <c r="I34" s="71"/>
      <c r="K34" s="71"/>
      <c r="M34" s="71"/>
      <c r="Q34" s="71"/>
      <c r="S34" s="71"/>
      <c r="U34" s="71"/>
      <c r="V34" s="71"/>
      <c r="W34" s="71"/>
      <c r="X34" s="71"/>
      <c r="AA34" s="71"/>
    </row>
  </sheetData>
  <sheetProtection/>
  <mergeCells count="6">
    <mergeCell ref="H6:AH6"/>
    <mergeCell ref="H7:AD7"/>
    <mergeCell ref="T8:AB8"/>
    <mergeCell ref="N12:P12"/>
    <mergeCell ref="N11:R11"/>
    <mergeCell ref="T9:Z9"/>
  </mergeCells>
  <printOptions horizontalCentered="1"/>
  <pageMargins left="0.1968503937007874" right="0.4330708661417323" top="0.8267716535433072" bottom="0.2755905511811024" header="0.511811023622047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45" zoomScaleNormal="145" zoomScaleSheetLayoutView="145" zoomScalePageLayoutView="0" workbookViewId="0" topLeftCell="D6">
      <selection activeCell="H15" sqref="H15"/>
    </sheetView>
  </sheetViews>
  <sheetFormatPr defaultColWidth="9.00390625" defaultRowHeight="16.5" customHeight="1"/>
  <cols>
    <col min="1" max="1" width="30.75390625" style="81" customWidth="1"/>
    <col min="2" max="2" width="0.875" style="83" customWidth="1"/>
    <col min="3" max="3" width="5.75390625" style="81" customWidth="1"/>
    <col min="4" max="4" width="1.25" style="81" customWidth="1"/>
    <col min="5" max="5" width="11.75390625" style="83" customWidth="1"/>
    <col min="6" max="6" width="0.875" style="83" customWidth="1"/>
    <col min="7" max="7" width="11.75390625" style="81" customWidth="1"/>
    <col min="8" max="8" width="0.875" style="83" customWidth="1"/>
    <col min="9" max="9" width="11.75390625" style="81" customWidth="1"/>
    <col min="10" max="10" width="0.875" style="81" customWidth="1"/>
    <col min="11" max="11" width="11.75390625" style="81" customWidth="1"/>
    <col min="12" max="12" width="1.12109375" style="83" customWidth="1"/>
    <col min="13" max="13" width="11.75390625" style="83" customWidth="1"/>
    <col min="14" max="14" width="1.12109375" style="83" customWidth="1"/>
    <col min="15" max="15" width="11.75390625" style="83" customWidth="1"/>
    <col min="16" max="16" width="1.12109375" style="83" customWidth="1"/>
    <col min="17" max="17" width="11.75390625" style="83" customWidth="1"/>
    <col min="18" max="18" width="1.12109375" style="83" customWidth="1"/>
    <col min="19" max="19" width="11.75390625" style="83" customWidth="1"/>
    <col min="20" max="20" width="0.875" style="83" customWidth="1"/>
    <col min="21" max="21" width="11.75390625" style="81" customWidth="1"/>
    <col min="22" max="22" width="0.875" style="81" customWidth="1"/>
    <col min="23" max="23" width="11.00390625" style="81" customWidth="1"/>
    <col min="24" max="16384" width="9.125" style="81" customWidth="1"/>
  </cols>
  <sheetData>
    <row r="1" spans="2:22" ht="16.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9" t="s">
        <v>50</v>
      </c>
      <c r="V1" s="80"/>
    </row>
    <row r="2" spans="1:22" ht="16.5" customHeight="1">
      <c r="A2" s="60" t="s">
        <v>266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6.5" customHeight="1">
      <c r="A3" s="82" t="s">
        <v>165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6.5" customHeight="1">
      <c r="A4" s="60" t="s">
        <v>239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6.5" customHeight="1">
      <c r="B5" s="81"/>
      <c r="C5" s="83"/>
      <c r="D5" s="83"/>
      <c r="H5" s="81"/>
      <c r="L5" s="81"/>
      <c r="M5" s="81"/>
      <c r="O5" s="81"/>
      <c r="Q5" s="81"/>
      <c r="S5" s="81"/>
      <c r="V5" s="59" t="s">
        <v>120</v>
      </c>
    </row>
    <row r="6" spans="1:22" s="18" customFormat="1" ht="16.5" customHeight="1">
      <c r="A6" s="15"/>
      <c r="B6" s="19"/>
      <c r="C6" s="19"/>
      <c r="D6" s="19"/>
      <c r="E6" s="178" t="s">
        <v>107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5"/>
    </row>
    <row r="7" spans="9:22" s="15" customFormat="1" ht="16.5" customHeight="1">
      <c r="I7" s="178" t="s">
        <v>9</v>
      </c>
      <c r="J7" s="178"/>
      <c r="K7" s="178"/>
      <c r="L7" s="178"/>
      <c r="M7" s="178"/>
      <c r="O7" s="84"/>
      <c r="P7" s="16"/>
      <c r="Q7" s="84" t="s">
        <v>60</v>
      </c>
      <c r="R7" s="16"/>
      <c r="S7" s="84"/>
      <c r="V7" s="17"/>
    </row>
    <row r="8" spans="9:22" s="15" customFormat="1" ht="16.5" customHeight="1">
      <c r="I8" s="17"/>
      <c r="J8" s="17"/>
      <c r="K8" s="17"/>
      <c r="L8" s="17"/>
      <c r="M8" s="17"/>
      <c r="O8" s="85" t="s">
        <v>212</v>
      </c>
      <c r="P8" s="17"/>
      <c r="Q8" s="85"/>
      <c r="R8" s="17"/>
      <c r="S8" s="15" t="s">
        <v>56</v>
      </c>
      <c r="V8" s="17"/>
    </row>
    <row r="9" spans="2:22" s="15" customFormat="1" ht="16.5" customHeight="1">
      <c r="B9" s="15">
        <v>0</v>
      </c>
      <c r="E9" s="85" t="s">
        <v>84</v>
      </c>
      <c r="I9" s="179" t="s">
        <v>100</v>
      </c>
      <c r="J9" s="179"/>
      <c r="K9" s="179"/>
      <c r="O9" s="15" t="s">
        <v>167</v>
      </c>
      <c r="Q9" s="15" t="s">
        <v>99</v>
      </c>
      <c r="S9" s="15" t="s">
        <v>57</v>
      </c>
      <c r="U9" s="85" t="s">
        <v>7</v>
      </c>
      <c r="V9" s="17"/>
    </row>
    <row r="10" spans="5:22" s="15" customFormat="1" ht="16.5" customHeight="1">
      <c r="E10" s="85" t="s">
        <v>185</v>
      </c>
      <c r="G10" s="80" t="s">
        <v>4</v>
      </c>
      <c r="I10" s="86" t="s">
        <v>130</v>
      </c>
      <c r="J10" s="86"/>
      <c r="K10" s="86" t="s">
        <v>131</v>
      </c>
      <c r="L10" s="85"/>
      <c r="O10" s="15" t="s">
        <v>166</v>
      </c>
      <c r="Q10" s="15" t="s">
        <v>108</v>
      </c>
      <c r="S10" s="15" t="s">
        <v>58</v>
      </c>
      <c r="U10" s="85" t="s">
        <v>58</v>
      </c>
      <c r="V10" s="17"/>
    </row>
    <row r="11" spans="5:21" s="15" customFormat="1" ht="16.5" customHeight="1">
      <c r="E11" s="84" t="s">
        <v>83</v>
      </c>
      <c r="G11" s="84" t="s">
        <v>6</v>
      </c>
      <c r="I11" s="84" t="s">
        <v>48</v>
      </c>
      <c r="J11" s="85"/>
      <c r="K11" s="84" t="s">
        <v>48</v>
      </c>
      <c r="L11" s="85"/>
      <c r="M11" s="16" t="s">
        <v>5</v>
      </c>
      <c r="O11" s="16" t="s">
        <v>168</v>
      </c>
      <c r="Q11" s="16" t="s">
        <v>109</v>
      </c>
      <c r="S11" s="16" t="s">
        <v>59</v>
      </c>
      <c r="U11" s="84" t="s">
        <v>59</v>
      </c>
    </row>
    <row r="12" spans="1:21" ht="16.5" customHeight="1">
      <c r="A12" s="60" t="s">
        <v>132</v>
      </c>
      <c r="B12" s="81"/>
      <c r="E12" s="11">
        <v>494034</v>
      </c>
      <c r="F12" s="13"/>
      <c r="G12" s="11">
        <v>1041358</v>
      </c>
      <c r="H12" s="13"/>
      <c r="I12" s="11">
        <v>80000</v>
      </c>
      <c r="J12" s="11"/>
      <c r="K12" s="11">
        <v>280000</v>
      </c>
      <c r="L12" s="13"/>
      <c r="M12" s="11">
        <v>7350642</v>
      </c>
      <c r="N12" s="13"/>
      <c r="O12" s="11">
        <v>1144823</v>
      </c>
      <c r="P12" s="13"/>
      <c r="Q12" s="11">
        <v>501536</v>
      </c>
      <c r="R12" s="13"/>
      <c r="S12" s="62">
        <f>SUM(O12:Q12)</f>
        <v>1646359</v>
      </c>
      <c r="T12" s="87"/>
      <c r="U12" s="62">
        <f>SUM(E12:Q12)</f>
        <v>10892393</v>
      </c>
    </row>
    <row r="13" spans="1:21" ht="16.5" customHeight="1">
      <c r="A13" s="63" t="s">
        <v>78</v>
      </c>
      <c r="B13" s="81"/>
      <c r="E13" s="11">
        <v>0</v>
      </c>
      <c r="G13" s="11">
        <v>0</v>
      </c>
      <c r="H13" s="11"/>
      <c r="I13" s="11">
        <v>0</v>
      </c>
      <c r="J13" s="11"/>
      <c r="K13" s="11">
        <v>0</v>
      </c>
      <c r="L13" s="11"/>
      <c r="M13" s="11">
        <f>'PL&amp;CF (2)'!K140</f>
        <v>1163339</v>
      </c>
      <c r="N13" s="11"/>
      <c r="O13" s="11">
        <v>0</v>
      </c>
      <c r="P13" s="11"/>
      <c r="Q13" s="11">
        <v>0</v>
      </c>
      <c r="R13" s="11"/>
      <c r="S13" s="62">
        <f>SUM(O13:Q13)</f>
        <v>0</v>
      </c>
      <c r="T13" s="11">
        <v>0</v>
      </c>
      <c r="U13" s="62">
        <f>SUM(E13:Q13)</f>
        <v>1163339</v>
      </c>
    </row>
    <row r="14" spans="1:21" s="83" customFormat="1" ht="16.5" customHeight="1">
      <c r="A14" s="141" t="s">
        <v>157</v>
      </c>
      <c r="E14" s="14">
        <v>0</v>
      </c>
      <c r="F14" s="11"/>
      <c r="G14" s="14">
        <v>0</v>
      </c>
      <c r="H14" s="11"/>
      <c r="I14" s="14">
        <v>0</v>
      </c>
      <c r="J14" s="11"/>
      <c r="K14" s="14">
        <v>0</v>
      </c>
      <c r="L14" s="11"/>
      <c r="M14" s="14">
        <v>0</v>
      </c>
      <c r="N14" s="11"/>
      <c r="O14" s="14">
        <v>-405900</v>
      </c>
      <c r="P14" s="11"/>
      <c r="Q14" s="14">
        <v>0</v>
      </c>
      <c r="R14" s="11"/>
      <c r="S14" s="61">
        <f>SUM(O14:Q14)</f>
        <v>-405900</v>
      </c>
      <c r="T14" s="87"/>
      <c r="U14" s="61">
        <f>SUM(E14:Q14)</f>
        <v>-405900</v>
      </c>
    </row>
    <row r="15" spans="1:21" ht="16.5" customHeight="1">
      <c r="A15" s="63" t="s">
        <v>85</v>
      </c>
      <c r="B15" s="81"/>
      <c r="E15" s="11">
        <f>SUM(E13:E14)</f>
        <v>0</v>
      </c>
      <c r="F15" s="13"/>
      <c r="G15" s="11">
        <f>SUM(G13:G14)</f>
        <v>0</v>
      </c>
      <c r="H15" s="13"/>
      <c r="I15" s="11">
        <f>SUM(I13:I14)</f>
        <v>0</v>
      </c>
      <c r="J15" s="11"/>
      <c r="K15" s="11">
        <f>SUM(K13:K14)</f>
        <v>0</v>
      </c>
      <c r="L15" s="13"/>
      <c r="M15" s="11">
        <f>SUM(M13:M14)</f>
        <v>1163339</v>
      </c>
      <c r="N15" s="13"/>
      <c r="O15" s="11">
        <f>SUM(O13:O14)</f>
        <v>-405900</v>
      </c>
      <c r="P15" s="13"/>
      <c r="Q15" s="11">
        <f>SUM(Q13:Q14)</f>
        <v>0</v>
      </c>
      <c r="R15" s="13"/>
      <c r="S15" s="11">
        <f>SUM(S13:S14)</f>
        <v>-405900</v>
      </c>
      <c r="T15" s="13"/>
      <c r="U15" s="11">
        <f>SUM(U13:U14)</f>
        <v>757439</v>
      </c>
    </row>
    <row r="16" spans="1:21" ht="16.5" customHeight="1">
      <c r="A16" s="63" t="s">
        <v>262</v>
      </c>
      <c r="B16" s="81"/>
      <c r="E16" s="11">
        <v>0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-271719</v>
      </c>
      <c r="N16" s="11"/>
      <c r="O16" s="11">
        <v>0</v>
      </c>
      <c r="P16" s="11"/>
      <c r="Q16" s="11">
        <v>0</v>
      </c>
      <c r="R16" s="11"/>
      <c r="S16" s="62">
        <f>SUM(O16:Q16)</f>
        <v>0</v>
      </c>
      <c r="T16" s="11">
        <v>0</v>
      </c>
      <c r="U16" s="62">
        <f>SUM(E16:Q16)</f>
        <v>-271719</v>
      </c>
    </row>
    <row r="17" spans="1:21" ht="16.5" customHeight="1">
      <c r="A17" s="63" t="s">
        <v>213</v>
      </c>
      <c r="B17" s="81"/>
      <c r="E17" s="11"/>
      <c r="F17" s="13"/>
      <c r="G17" s="11"/>
      <c r="H17" s="13"/>
      <c r="I17" s="11"/>
      <c r="J17" s="11"/>
      <c r="K17" s="11"/>
      <c r="L17" s="13"/>
      <c r="M17" s="11"/>
      <c r="N17" s="13"/>
      <c r="O17" s="11"/>
      <c r="P17" s="13"/>
      <c r="Q17" s="11"/>
      <c r="R17" s="13"/>
      <c r="S17" s="11"/>
      <c r="T17" s="13"/>
      <c r="U17" s="11"/>
    </row>
    <row r="18" spans="1:21" ht="16.5" customHeight="1">
      <c r="A18" s="63" t="s">
        <v>263</v>
      </c>
      <c r="B18" s="81"/>
      <c r="E18" s="14">
        <v>73937</v>
      </c>
      <c r="F18" s="11"/>
      <c r="G18" s="14">
        <v>3315287</v>
      </c>
      <c r="H18" s="11"/>
      <c r="I18" s="14">
        <v>0</v>
      </c>
      <c r="J18" s="11"/>
      <c r="K18" s="14">
        <v>0</v>
      </c>
      <c r="L18" s="11"/>
      <c r="M18" s="14">
        <v>0</v>
      </c>
      <c r="N18" s="11"/>
      <c r="O18" s="14">
        <v>0</v>
      </c>
      <c r="P18" s="11"/>
      <c r="Q18" s="14">
        <v>-476028</v>
      </c>
      <c r="R18" s="11"/>
      <c r="S18" s="61">
        <f>SUM(O18:Q18)</f>
        <v>-476028</v>
      </c>
      <c r="T18" s="87"/>
      <c r="U18" s="61">
        <f>SUM(E18:Q18)</f>
        <v>2913196</v>
      </c>
    </row>
    <row r="19" spans="1:22" ht="16.5" customHeight="1" thickBot="1">
      <c r="A19" s="60" t="s">
        <v>237</v>
      </c>
      <c r="B19" s="81"/>
      <c r="E19" s="12">
        <f>SUM(E15:E18)+E12</f>
        <v>567971</v>
      </c>
      <c r="F19" s="81"/>
      <c r="G19" s="12">
        <f>SUM(G15:G18)+G12</f>
        <v>4356645</v>
      </c>
      <c r="H19" s="11"/>
      <c r="I19" s="12">
        <f>SUM(I15:I18)+I12</f>
        <v>80000</v>
      </c>
      <c r="J19" s="11"/>
      <c r="K19" s="12">
        <f>SUM(K15:K18)+K12</f>
        <v>280000</v>
      </c>
      <c r="L19" s="11"/>
      <c r="M19" s="12">
        <f>SUM(M15:M18)+M12</f>
        <v>8242262</v>
      </c>
      <c r="N19" s="11"/>
      <c r="O19" s="12">
        <f>SUM(O15:O18)+O12</f>
        <v>738923</v>
      </c>
      <c r="P19" s="11"/>
      <c r="Q19" s="12">
        <f>SUM(Q15:Q18)+Q12</f>
        <v>25508</v>
      </c>
      <c r="R19" s="11"/>
      <c r="S19" s="12">
        <f>SUM(S15:S18)+S12</f>
        <v>764431</v>
      </c>
      <c r="T19" s="11"/>
      <c r="U19" s="12">
        <f>SUM(U15:U18)+U12</f>
        <v>14291309</v>
      </c>
      <c r="V19" s="11"/>
    </row>
    <row r="20" spans="1:22" ht="16.5" customHeight="1" thickTop="1">
      <c r="A20" s="7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11"/>
      <c r="T20" s="11"/>
      <c r="U20" s="11"/>
      <c r="V20" s="88"/>
    </row>
    <row r="21" spans="1:21" ht="16.5" customHeight="1">
      <c r="A21" s="60" t="s">
        <v>194</v>
      </c>
      <c r="B21" s="81"/>
      <c r="E21" s="11">
        <v>571515</v>
      </c>
      <c r="F21" s="11"/>
      <c r="G21" s="11">
        <v>4516313</v>
      </c>
      <c r="H21" s="11"/>
      <c r="I21" s="11">
        <v>80000</v>
      </c>
      <c r="J21" s="11"/>
      <c r="K21" s="11">
        <v>280000</v>
      </c>
      <c r="L21" s="11"/>
      <c r="M21" s="11">
        <v>8368193</v>
      </c>
      <c r="N21" s="11"/>
      <c r="O21" s="62">
        <v>612507</v>
      </c>
      <c r="P21" s="168"/>
      <c r="Q21" s="62">
        <v>2692</v>
      </c>
      <c r="R21" s="11"/>
      <c r="S21" s="11">
        <f>SUM(O21:Q21)</f>
        <v>615199</v>
      </c>
      <c r="T21" s="11"/>
      <c r="U21" s="11">
        <f>SUM(E21:Q21)</f>
        <v>14431220</v>
      </c>
    </row>
    <row r="22" spans="1:21" ht="16.5" customHeight="1">
      <c r="A22" s="63" t="s">
        <v>78</v>
      </c>
      <c r="B22" s="81"/>
      <c r="E22" s="11">
        <v>0</v>
      </c>
      <c r="G22" s="11">
        <v>0</v>
      </c>
      <c r="H22" s="11"/>
      <c r="I22" s="11">
        <v>0</v>
      </c>
      <c r="J22" s="11"/>
      <c r="K22" s="11">
        <v>0</v>
      </c>
      <c r="L22" s="11"/>
      <c r="M22" s="11">
        <f>'PL&amp;CF (2)'!I140</f>
        <v>937206</v>
      </c>
      <c r="N22" s="11"/>
      <c r="O22" s="11">
        <v>0</v>
      </c>
      <c r="P22" s="11"/>
      <c r="Q22" s="11">
        <v>0</v>
      </c>
      <c r="R22" s="11"/>
      <c r="S22" s="62">
        <f>SUM(O22:Q22)</f>
        <v>0</v>
      </c>
      <c r="T22" s="11">
        <v>0</v>
      </c>
      <c r="U22" s="62">
        <f>SUM(E22:Q22)</f>
        <v>937206</v>
      </c>
    </row>
    <row r="23" spans="1:21" s="83" customFormat="1" ht="16.5" customHeight="1">
      <c r="A23" s="141" t="s">
        <v>157</v>
      </c>
      <c r="E23" s="14">
        <v>0</v>
      </c>
      <c r="F23" s="11"/>
      <c r="G23" s="14">
        <v>0</v>
      </c>
      <c r="H23" s="11"/>
      <c r="I23" s="14">
        <v>0</v>
      </c>
      <c r="J23" s="11"/>
      <c r="K23" s="14">
        <v>0</v>
      </c>
      <c r="L23" s="11"/>
      <c r="M23" s="14">
        <v>0</v>
      </c>
      <c r="N23" s="11"/>
      <c r="O23" s="14">
        <v>-98724</v>
      </c>
      <c r="P23" s="11"/>
      <c r="Q23" s="14">
        <v>0</v>
      </c>
      <c r="R23" s="11"/>
      <c r="S23" s="61">
        <f>SUM(O23:Q23)</f>
        <v>-98724</v>
      </c>
      <c r="T23" s="87"/>
      <c r="U23" s="61">
        <f>SUM(E23:Q23)</f>
        <v>-98724</v>
      </c>
    </row>
    <row r="24" spans="1:21" ht="16.5" customHeight="1">
      <c r="A24" s="63" t="s">
        <v>85</v>
      </c>
      <c r="B24" s="81"/>
      <c r="E24" s="11">
        <f>SUM(E22:E23)</f>
        <v>0</v>
      </c>
      <c r="F24" s="13"/>
      <c r="G24" s="11">
        <f>SUM(G22:G23)</f>
        <v>0</v>
      </c>
      <c r="H24" s="13"/>
      <c r="I24" s="11">
        <f>SUM(I22:I23)</f>
        <v>0</v>
      </c>
      <c r="J24" s="11"/>
      <c r="K24" s="11">
        <f>SUM(K22:K23)</f>
        <v>0</v>
      </c>
      <c r="L24" s="13"/>
      <c r="M24" s="11">
        <f>SUM(M22:M23)</f>
        <v>937206</v>
      </c>
      <c r="N24" s="13"/>
      <c r="O24" s="11">
        <f>SUM(O22:O23)</f>
        <v>-98724</v>
      </c>
      <c r="P24" s="13"/>
      <c r="Q24" s="11">
        <f>SUM(Q22:Q23)</f>
        <v>0</v>
      </c>
      <c r="R24" s="13"/>
      <c r="S24" s="11">
        <f>SUM(S22:S23)</f>
        <v>-98724</v>
      </c>
      <c r="T24" s="13"/>
      <c r="U24" s="11">
        <f>SUM(U22:U23)</f>
        <v>838482</v>
      </c>
    </row>
    <row r="25" spans="1:21" ht="16.5" customHeight="1">
      <c r="A25" s="63" t="s">
        <v>262</v>
      </c>
      <c r="B25" s="81"/>
      <c r="E25" s="11">
        <v>0</v>
      </c>
      <c r="F25" s="11"/>
      <c r="G25" s="11">
        <v>0</v>
      </c>
      <c r="H25" s="11"/>
      <c r="I25" s="11">
        <v>0</v>
      </c>
      <c r="J25" s="11"/>
      <c r="K25" s="11">
        <v>0</v>
      </c>
      <c r="L25" s="11"/>
      <c r="M25" s="11">
        <v>-285939</v>
      </c>
      <c r="N25" s="11"/>
      <c r="O25" s="11">
        <v>0</v>
      </c>
      <c r="P25" s="11"/>
      <c r="Q25" s="11">
        <v>0</v>
      </c>
      <c r="R25" s="11"/>
      <c r="S25" s="62">
        <f>SUM(O25:Q25)</f>
        <v>0</v>
      </c>
      <c r="T25" s="11">
        <v>0</v>
      </c>
      <c r="U25" s="62">
        <f>SUM(E25:Q25)</f>
        <v>-285939</v>
      </c>
    </row>
    <row r="26" spans="1:21" ht="16.5" customHeight="1">
      <c r="A26" s="63" t="s">
        <v>213</v>
      </c>
      <c r="B26" s="81"/>
      <c r="E26" s="11"/>
      <c r="F26" s="13"/>
      <c r="G26" s="11"/>
      <c r="H26" s="13"/>
      <c r="I26" s="11"/>
      <c r="J26" s="11"/>
      <c r="K26" s="11"/>
      <c r="L26" s="13"/>
      <c r="M26" s="11"/>
      <c r="N26" s="13"/>
      <c r="O26" s="11"/>
      <c r="P26" s="13"/>
      <c r="Q26" s="11"/>
      <c r="R26" s="13"/>
      <c r="S26" s="11"/>
      <c r="T26" s="13"/>
      <c r="U26" s="11"/>
    </row>
    <row r="27" spans="1:21" ht="16.5" customHeight="1">
      <c r="A27" s="63" t="s">
        <v>263</v>
      </c>
      <c r="B27" s="81"/>
      <c r="E27" s="61">
        <v>376</v>
      </c>
      <c r="F27" s="169"/>
      <c r="G27" s="61">
        <v>17021</v>
      </c>
      <c r="H27" s="169"/>
      <c r="I27" s="61">
        <v>0</v>
      </c>
      <c r="J27" s="62"/>
      <c r="K27" s="61">
        <v>0</v>
      </c>
      <c r="L27" s="62"/>
      <c r="M27" s="61">
        <v>0</v>
      </c>
      <c r="N27" s="169"/>
      <c r="O27" s="61">
        <v>0</v>
      </c>
      <c r="P27" s="169"/>
      <c r="Q27" s="61">
        <v>-2419</v>
      </c>
      <c r="R27" s="13"/>
      <c r="S27" s="61">
        <f>SUM(O27:Q27)</f>
        <v>-2419</v>
      </c>
      <c r="T27" s="87"/>
      <c r="U27" s="61">
        <f>SUM(E27:Q27)</f>
        <v>14978</v>
      </c>
    </row>
    <row r="28" spans="1:22" ht="16.5" customHeight="1" thickBot="1">
      <c r="A28" s="60" t="s">
        <v>238</v>
      </c>
      <c r="B28" s="81"/>
      <c r="E28" s="12">
        <f>SUM(E21:E27)-E24</f>
        <v>571891</v>
      </c>
      <c r="F28" s="81"/>
      <c r="G28" s="12">
        <f>SUM(G21:G27)-G24</f>
        <v>4533334</v>
      </c>
      <c r="H28" s="11"/>
      <c r="I28" s="12">
        <f>SUM(I21:I27)-I24</f>
        <v>80000</v>
      </c>
      <c r="J28" s="11"/>
      <c r="K28" s="12">
        <f>SUM(K21:K27)-K24</f>
        <v>280000</v>
      </c>
      <c r="L28" s="11"/>
      <c r="M28" s="12">
        <f>SUM(M21:M27)-M24</f>
        <v>9019460</v>
      </c>
      <c r="N28" s="11"/>
      <c r="O28" s="12">
        <f>SUM(O21:O27)-O24</f>
        <v>513783</v>
      </c>
      <c r="P28" s="11"/>
      <c r="Q28" s="12">
        <f>SUM(Q21:Q27)-Q24</f>
        <v>273</v>
      </c>
      <c r="R28" s="11"/>
      <c r="S28" s="12">
        <f>SUM(S21:S27)-S24</f>
        <v>514056</v>
      </c>
      <c r="T28" s="11"/>
      <c r="U28" s="12">
        <f>SUM(U21:U27)-U24</f>
        <v>14998741</v>
      </c>
      <c r="V28" s="11"/>
    </row>
    <row r="29" spans="1:22" ht="16.5" customHeight="1" thickTop="1">
      <c r="A29" s="79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0" ht="16.5" customHeight="1">
      <c r="A30" s="81" t="s">
        <v>1</v>
      </c>
      <c r="B30" s="81"/>
      <c r="E30" s="81"/>
      <c r="F30" s="81"/>
      <c r="H30" s="81"/>
      <c r="L30" s="81"/>
      <c r="M30" s="81"/>
      <c r="N30" s="81"/>
      <c r="O30" s="81"/>
      <c r="P30" s="81"/>
      <c r="Q30" s="81"/>
      <c r="R30" s="81"/>
      <c r="S30" s="81"/>
      <c r="T30" s="81"/>
    </row>
    <row r="32" spans="1:36" s="83" customFormat="1" ht="16.5" customHeight="1">
      <c r="A32" s="81" t="s">
        <v>110</v>
      </c>
      <c r="C32" s="81"/>
      <c r="D32" s="81"/>
      <c r="G32" s="81"/>
      <c r="I32" s="81"/>
      <c r="J32" s="81"/>
      <c r="K32" s="81"/>
      <c r="U32" s="81"/>
      <c r="V32" s="81"/>
      <c r="AJ32" s="83" t="s">
        <v>120</v>
      </c>
    </row>
  </sheetData>
  <sheetProtection/>
  <mergeCells count="3">
    <mergeCell ref="E6:U6"/>
    <mergeCell ref="I7:M7"/>
    <mergeCell ref="I9:K9"/>
  </mergeCells>
  <printOptions horizontalCentered="1"/>
  <pageMargins left="0.5905511811023623" right="0.35433070866141736" top="0.9448818897637796" bottom="0.7480314960629921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Windows User</cp:lastModifiedBy>
  <cp:lastPrinted>2019-11-13T08:02:31Z</cp:lastPrinted>
  <dcterms:created xsi:type="dcterms:W3CDTF">1997-08-09T04:30:16Z</dcterms:created>
  <dcterms:modified xsi:type="dcterms:W3CDTF">2019-11-14T01:54:18Z</dcterms:modified>
  <cp:category/>
  <cp:version/>
  <cp:contentType/>
  <cp:contentStatus/>
</cp:coreProperties>
</file>